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145" yWindow="6540" windowWidth="17160" windowHeight="3195" activeTab="3"/>
  </bookViews>
  <sheets>
    <sheet name="Gpluvio" sheetId="3" r:id="rId1"/>
    <sheet name="Graph1" sheetId="2" r:id="rId2"/>
    <sheet name="T° moyenne" sheetId="4" r:id="rId3"/>
    <sheet name="données mensuelles" sheetId="1" r:id="rId4"/>
  </sheets>
  <definedNames>
    <definedName name="_xlnm.Print_Area" localSheetId="3">'données mensuelles'!$A$1:$AG$48</definedName>
  </definedNames>
  <calcPr calcId="152511"/>
</workbook>
</file>

<file path=xl/calcChain.xml><?xml version="1.0" encoding="utf-8"?>
<calcChain xmlns="http://schemas.openxmlformats.org/spreadsheetml/2006/main">
  <c r="S80" i="1"/>
  <c r="Y80" l="1"/>
  <c r="X80" l="1"/>
  <c r="R80"/>
  <c r="M80"/>
  <c r="L80"/>
  <c r="AG8" l="1"/>
  <c r="AG9"/>
  <c r="AG10"/>
  <c r="AG11"/>
  <c r="AG12"/>
  <c r="AG13"/>
  <c r="AG14"/>
  <c r="AG15"/>
  <c r="AG16"/>
  <c r="AG5"/>
  <c r="AG6"/>
  <c r="AG7"/>
  <c r="C16" i="4" l="1"/>
  <c r="D16"/>
  <c r="E16"/>
  <c r="F16"/>
  <c r="G16"/>
  <c r="H16"/>
  <c r="I16"/>
  <c r="J16"/>
  <c r="K16"/>
  <c r="L16"/>
  <c r="M16"/>
  <c r="B16"/>
  <c r="AB23" i="1" l="1"/>
  <c r="AB22"/>
  <c r="AB18"/>
  <c r="AG18" s="1"/>
  <c r="N110"/>
  <c r="N164" s="1"/>
  <c r="N137"/>
  <c r="AA18"/>
  <c r="AD18"/>
  <c r="AA20"/>
  <c r="AC18"/>
  <c r="AA19"/>
  <c r="N109"/>
  <c r="N163" s="1"/>
  <c r="N136"/>
  <c r="N108"/>
  <c r="N162" s="1"/>
  <c r="N135"/>
  <c r="N107"/>
  <c r="N134"/>
  <c r="N161"/>
  <c r="N106"/>
  <c r="N133"/>
  <c r="N160"/>
  <c r="N105"/>
  <c r="N159" s="1"/>
  <c r="N132"/>
  <c r="N104"/>
  <c r="N158" s="1"/>
  <c r="N131"/>
  <c r="N103"/>
  <c r="N130"/>
  <c r="N157"/>
  <c r="N102"/>
  <c r="N129"/>
  <c r="N156"/>
  <c r="N101"/>
  <c r="N155" s="1"/>
  <c r="N128"/>
  <c r="N100"/>
  <c r="N154" s="1"/>
  <c r="N127"/>
  <c r="N99"/>
  <c r="N126"/>
  <c r="N153"/>
  <c r="N98"/>
  <c r="N125"/>
  <c r="N152"/>
  <c r="N97"/>
  <c r="N151" s="1"/>
  <c r="N124"/>
  <c r="N96"/>
  <c r="N150" s="1"/>
  <c r="N123"/>
  <c r="N95"/>
  <c r="N122"/>
  <c r="N149"/>
  <c r="N93"/>
  <c r="N120"/>
  <c r="N147"/>
  <c r="N94"/>
  <c r="N148" s="1"/>
  <c r="N121"/>
  <c r="N92"/>
  <c r="N146" s="1"/>
  <c r="N119"/>
  <c r="N91"/>
  <c r="N118"/>
  <c r="N145"/>
  <c r="N90"/>
  <c r="N117"/>
  <c r="N144"/>
  <c r="M15" i="4"/>
  <c r="L15"/>
  <c r="K15"/>
  <c r="J15"/>
  <c r="I15"/>
  <c r="H15"/>
  <c r="G15"/>
  <c r="F15"/>
  <c r="E15"/>
  <c r="D15"/>
  <c r="C15"/>
  <c r="B15"/>
  <c r="M14"/>
  <c r="L14"/>
  <c r="K14"/>
  <c r="J14"/>
  <c r="I14"/>
  <c r="H14"/>
  <c r="G14"/>
  <c r="F14"/>
  <c r="E14"/>
  <c r="D14"/>
  <c r="C14"/>
  <c r="B14"/>
  <c r="N13"/>
  <c r="N12"/>
  <c r="N11"/>
  <c r="N10"/>
  <c r="N9"/>
  <c r="N8"/>
  <c r="N7"/>
  <c r="N6"/>
  <c r="Z18" i="1"/>
  <c r="Z19"/>
  <c r="Z20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AE18"/>
  <c r="AE6"/>
  <c r="AE7"/>
  <c r="AE8"/>
  <c r="AE9"/>
  <c r="AE10"/>
  <c r="AE11"/>
  <c r="AE12"/>
  <c r="AE13"/>
  <c r="AE14"/>
  <c r="AE15"/>
  <c r="AE16"/>
  <c r="AE5"/>
  <c r="AF18"/>
  <c r="AF12"/>
  <c r="AF13"/>
  <c r="AF14"/>
  <c r="AF15"/>
  <c r="AF16"/>
  <c r="AF5"/>
  <c r="AF6"/>
  <c r="AF7"/>
  <c r="AF8"/>
  <c r="AF9"/>
  <c r="AF10"/>
  <c r="AF11"/>
  <c r="L163"/>
  <c r="L160"/>
  <c r="L161"/>
  <c r="L162"/>
  <c r="B159"/>
  <c r="C159"/>
  <c r="D159"/>
  <c r="E159"/>
  <c r="F159"/>
  <c r="G159"/>
  <c r="H159"/>
  <c r="I159"/>
  <c r="J159"/>
  <c r="K159"/>
  <c r="L159"/>
  <c r="M159"/>
  <c r="F149"/>
  <c r="N143"/>
  <c r="M143"/>
  <c r="L143"/>
  <c r="K143"/>
  <c r="J143"/>
  <c r="I143"/>
  <c r="H143"/>
  <c r="G143"/>
  <c r="F143"/>
  <c r="E143"/>
  <c r="D143"/>
  <c r="C143"/>
  <c r="B143"/>
  <c r="N142"/>
  <c r="M142"/>
  <c r="L142"/>
  <c r="K142"/>
  <c r="J142"/>
  <c r="I142"/>
  <c r="H142"/>
  <c r="G142"/>
  <c r="F142"/>
  <c r="E142"/>
  <c r="D142"/>
  <c r="C142"/>
  <c r="B142"/>
  <c r="N141"/>
  <c r="M141"/>
  <c r="L141"/>
  <c r="K141"/>
  <c r="J141"/>
  <c r="I141"/>
  <c r="H141"/>
  <c r="G141"/>
  <c r="F141"/>
  <c r="E141"/>
  <c r="D141"/>
  <c r="C141"/>
  <c r="B141"/>
  <c r="Y19"/>
  <c r="Y20"/>
  <c r="X20"/>
  <c r="X19"/>
  <c r="W20"/>
  <c r="W19"/>
  <c r="V20"/>
  <c r="V19"/>
  <c r="B20"/>
  <c r="C20"/>
  <c r="D20"/>
  <c r="E20"/>
  <c r="F20"/>
  <c r="G20"/>
  <c r="H20"/>
  <c r="I20"/>
  <c r="J20"/>
  <c r="K20"/>
  <c r="L20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M20"/>
  <c r="N20"/>
  <c r="O20"/>
  <c r="P20"/>
  <c r="Q20"/>
  <c r="R20"/>
  <c r="S20"/>
  <c r="T20"/>
  <c r="U20"/>
  <c r="N14" i="4" l="1"/>
</calcChain>
</file>

<file path=xl/sharedStrings.xml><?xml version="1.0" encoding="utf-8"?>
<sst xmlns="http://schemas.openxmlformats.org/spreadsheetml/2006/main" count="141" uniqueCount="65">
  <si>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</si>
  <si>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</si>
  <si>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</si>
  <si>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</si>
  <si>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</si>
  <si>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</si>
  <si>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</si>
  <si>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</si>
  <si>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</si>
  <si>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</si>
  <si>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</si>
  <si>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</si>
  <si>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Annuel :</t>
  </si>
  <si>
    <t xml:space="preserve">Normales </t>
  </si>
  <si>
    <t>1961-1990</t>
  </si>
  <si>
    <t>&gt;=30°</t>
  </si>
  <si>
    <t>&gt;=25°</t>
  </si>
  <si>
    <t>&gt;=20°</t>
  </si>
  <si>
    <t>MIRABEL</t>
  </si>
  <si>
    <t>Moyenne</t>
  </si>
  <si>
    <t>: normales 1961-90</t>
  </si>
  <si>
    <t>18,5°</t>
  </si>
  <si>
    <t>21,9°</t>
  </si>
  <si>
    <t>21,3°</t>
  </si>
  <si>
    <t>Pluviométrie   MIRABEL (272m)</t>
  </si>
  <si>
    <t>1971-2000</t>
  </si>
  <si>
    <t>18,65°</t>
  </si>
  <si>
    <t>22,05°</t>
  </si>
  <si>
    <t>: normales 1971-2000</t>
  </si>
  <si>
    <t>% 1961/90 :</t>
  </si>
  <si>
    <t>% 1971/00 :</t>
  </si>
  <si>
    <t>min</t>
  </si>
  <si>
    <t>moy</t>
  </si>
  <si>
    <t>max</t>
  </si>
  <si>
    <t>Depuis 1992 :</t>
  </si>
  <si>
    <t>Températures estivales :</t>
  </si>
  <si>
    <t>Données METEO France</t>
  </si>
  <si>
    <t>Moy. minimales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</si>
  <si>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</si>
  <si>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</si>
  <si>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</si>
  <si>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</si>
  <si>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</si>
  <si>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</si>
  <si>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</si>
  <si>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</si>
  <si>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</si>
  <si>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</si>
  <si>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</si>
  <si>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</si>
  <si>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1956-1986</t>
  </si>
  <si>
    <t>2..3</t>
  </si>
  <si>
    <t>Moy. Maximales</t>
  </si>
  <si>
    <t>Moy. Moyennes</t>
  </si>
  <si>
    <t>TEMPERATURES :</t>
  </si>
  <si>
    <t xml:space="preserve">: Annuel </t>
  </si>
  <si>
    <t>Nb de jours avec Températures Max.</t>
  </si>
  <si>
    <t>LE PRADEL : Température  Moyenne  depuis 2010</t>
  </si>
  <si>
    <t>Moy./an</t>
  </si>
  <si>
    <t>moy./mois</t>
  </si>
  <si>
    <t>T° /max. sur 8 ans</t>
  </si>
  <si>
    <t>Médiane 2003-2017 (15ans) :</t>
  </si>
  <si>
    <t>Médiane 1992-2017 (26 ans) :</t>
  </si>
  <si>
    <t>mm</t>
  </si>
  <si>
    <t>T° /min. sur 8 ans</t>
  </si>
</sst>
</file>

<file path=xl/styles.xml><?xml version="1.0" encoding="utf-8"?>
<styleSheet xmlns="http://schemas.openxmlformats.org/spreadsheetml/2006/main">
  <numFmts count="4">
    <numFmt numFmtId="164" formatCode="#,###\°"/>
    <numFmt numFmtId="165" formatCode="#,###.0\°"/>
    <numFmt numFmtId="166" formatCode="0.0"/>
    <numFmt numFmtId="167" formatCode="#&quot; années : &quot;"/>
  </numFmts>
  <fonts count="34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9"/>
      <color indexed="4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color indexed="18"/>
      <name val="Arial"/>
      <family val="2"/>
    </font>
    <font>
      <b/>
      <sz val="9"/>
      <color indexed="4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2"/>
    </font>
    <font>
      <sz val="10"/>
      <color indexed="48"/>
      <name val="Arial"/>
      <family val="2"/>
    </font>
    <font>
      <sz val="18"/>
      <name val="Arial"/>
      <family val="2"/>
    </font>
    <font>
      <i/>
      <sz val="8"/>
      <color rgb="FFFF0000"/>
      <name val="Arial"/>
      <family val="2"/>
    </font>
    <font>
      <b/>
      <sz val="12"/>
      <color rgb="FFFF0000"/>
      <name val="Arial"/>
      <family val="2"/>
    </font>
    <font>
      <i/>
      <sz val="8"/>
      <color rgb="FF002060"/>
      <name val="Arial"/>
      <family val="2"/>
    </font>
    <font>
      <i/>
      <sz val="12"/>
      <color rgb="FF002060"/>
      <name val="Arial"/>
      <family val="2"/>
    </font>
    <font>
      <sz val="8"/>
      <color theme="6" tint="-0.499984740745262"/>
      <name val="Arial"/>
      <family val="2"/>
    </font>
    <font>
      <sz val="11"/>
      <color theme="6" tint="-0.499984740745262"/>
      <name val="Arial"/>
      <family val="2"/>
    </font>
    <font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17" fontId="0" fillId="0" borderId="0" xfId="0" applyNumberFormat="1"/>
    <xf numFmtId="165" fontId="11" fillId="0" borderId="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" fontId="0" fillId="0" borderId="0" xfId="0" applyNumberFormat="1" applyFill="1"/>
    <xf numFmtId="165" fontId="11" fillId="0" borderId="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0" fillId="0" borderId="3" xfId="0" applyBorder="1"/>
    <xf numFmtId="0" fontId="6" fillId="0" borderId="3" xfId="0" applyFont="1" applyBorder="1" applyAlignment="1">
      <alignment horizontal="center"/>
    </xf>
    <xf numFmtId="0" fontId="0" fillId="0" borderId="0" xfId="0" applyBorder="1"/>
    <xf numFmtId="0" fontId="9" fillId="0" borderId="3" xfId="0" applyFont="1" applyBorder="1"/>
    <xf numFmtId="0" fontId="10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7" fontId="0" fillId="0" borderId="0" xfId="0" applyNumberFormat="1" applyFill="1" applyBorder="1"/>
    <xf numFmtId="17" fontId="0" fillId="0" borderId="2" xfId="0" applyNumberFormat="1" applyFill="1" applyBorder="1"/>
    <xf numFmtId="165" fontId="5" fillId="0" borderId="4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6" fillId="2" borderId="3" xfId="0" applyFont="1" applyFill="1" applyBorder="1" applyAlignment="1">
      <alignment horizontal="center"/>
    </xf>
    <xf numFmtId="167" fontId="15" fillId="0" borderId="0" xfId="0" applyNumberFormat="1" applyFont="1" applyFill="1" applyBorder="1"/>
    <xf numFmtId="1" fontId="0" fillId="0" borderId="3" xfId="0" applyNumberFormat="1" applyBorder="1" applyAlignment="1">
      <alignment horizontal="center"/>
    </xf>
    <xf numFmtId="167" fontId="18" fillId="0" borderId="3" xfId="0" applyNumberFormat="1" applyFont="1" applyBorder="1"/>
    <xf numFmtId="165" fontId="11" fillId="0" borderId="5" xfId="0" applyNumberFormat="1" applyFont="1" applyBorder="1" applyAlignment="1">
      <alignment horizontal="center"/>
    </xf>
    <xf numFmtId="165" fontId="11" fillId="0" borderId="5" xfId="0" applyNumberFormat="1" applyFont="1" applyFill="1" applyBorder="1" applyAlignment="1">
      <alignment horizontal="center"/>
    </xf>
    <xf numFmtId="17" fontId="0" fillId="0" borderId="0" xfId="0" applyNumberFormat="1" applyBorder="1"/>
    <xf numFmtId="0" fontId="1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19" fillId="0" borderId="3" xfId="0" applyFont="1" applyBorder="1"/>
    <xf numFmtId="0" fontId="11" fillId="0" borderId="3" xfId="0" applyFont="1" applyBorder="1"/>
    <xf numFmtId="0" fontId="19" fillId="0" borderId="7" xfId="0" applyFont="1" applyBorder="1" applyAlignment="1"/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0" xfId="0" applyFont="1" applyBorder="1"/>
    <xf numFmtId="0" fontId="20" fillId="0" borderId="0" xfId="0" applyFont="1"/>
    <xf numFmtId="17" fontId="0" fillId="0" borderId="2" xfId="0" applyNumberFormat="1" applyBorder="1"/>
    <xf numFmtId="0" fontId="0" fillId="0" borderId="2" xfId="0" applyBorder="1"/>
    <xf numFmtId="165" fontId="10" fillId="0" borderId="3" xfId="0" applyNumberFormat="1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0" fontId="0" fillId="0" borderId="2" xfId="0" applyFill="1" applyBorder="1"/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/>
    <xf numFmtId="0" fontId="11" fillId="0" borderId="0" xfId="0" applyFont="1" applyBorder="1" applyAlignment="1"/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21" fillId="0" borderId="0" xfId="0" applyFont="1"/>
    <xf numFmtId="0" fontId="18" fillId="0" borderId="0" xfId="0" applyFont="1"/>
    <xf numFmtId="0" fontId="22" fillId="0" borderId="2" xfId="0" applyFont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24" fillId="0" borderId="0" xfId="0" applyNumberFormat="1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23" fillId="0" borderId="0" xfId="0" applyNumberFormat="1" applyFont="1"/>
    <xf numFmtId="165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24" fillId="0" borderId="0" xfId="0" applyNumberFormat="1" applyFont="1"/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25" fillId="0" borderId="0" xfId="0" applyNumberFormat="1" applyFont="1" applyFill="1"/>
    <xf numFmtId="165" fontId="25" fillId="0" borderId="0" xfId="0" applyNumberFormat="1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165" fontId="6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0" fontId="13" fillId="0" borderId="0" xfId="0" applyFont="1"/>
    <xf numFmtId="0" fontId="10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11" xfId="0" applyBorder="1"/>
    <xf numFmtId="0" fontId="0" fillId="0" borderId="14" xfId="0" applyBorder="1"/>
    <xf numFmtId="0" fontId="7" fillId="0" borderId="15" xfId="0" applyFont="1" applyBorder="1" applyAlignment="1">
      <alignment horizontal="center"/>
    </xf>
    <xf numFmtId="0" fontId="0" fillId="0" borderId="16" xfId="0" applyBorder="1"/>
    <xf numFmtId="0" fontId="6" fillId="0" borderId="15" xfId="0" applyFont="1" applyBorder="1" applyAlignment="1">
      <alignment horizontal="center"/>
    </xf>
    <xf numFmtId="0" fontId="0" fillId="0" borderId="17" xfId="0" applyBorder="1"/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2" fillId="0" borderId="20" xfId="0" applyFont="1" applyBorder="1"/>
    <xf numFmtId="0" fontId="13" fillId="0" borderId="21" xfId="0" applyFont="1" applyBorder="1"/>
    <xf numFmtId="9" fontId="13" fillId="0" borderId="21" xfId="1" applyFont="1" applyBorder="1" applyAlignment="1">
      <alignment horizontal="center"/>
    </xf>
    <xf numFmtId="0" fontId="13" fillId="0" borderId="3" xfId="0" applyFont="1" applyBorder="1"/>
    <xf numFmtId="9" fontId="13" fillId="0" borderId="3" xfId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/>
    <xf numFmtId="0" fontId="7" fillId="3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166" fontId="30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1" fillId="0" borderId="8" xfId="0" applyFont="1" applyBorder="1" applyAlignment="1"/>
    <xf numFmtId="9" fontId="13" fillId="0" borderId="0" xfId="1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28" fillId="4" borderId="22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165" fontId="9" fillId="0" borderId="21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165" fontId="9" fillId="5" borderId="24" xfId="0" applyNumberFormat="1" applyFont="1" applyFill="1" applyBorder="1" applyAlignment="1">
      <alignment horizontal="center" vertical="center"/>
    </xf>
    <xf numFmtId="165" fontId="9" fillId="5" borderId="25" xfId="0" applyNumberFormat="1" applyFont="1" applyFill="1" applyBorder="1" applyAlignment="1">
      <alignment horizontal="center" vertical="center"/>
    </xf>
    <xf numFmtId="166" fontId="29" fillId="5" borderId="23" xfId="0" applyNumberFormat="1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17" fontId="11" fillId="0" borderId="2" xfId="0" applyNumberFormat="1" applyFont="1" applyFill="1" applyBorder="1"/>
    <xf numFmtId="17" fontId="14" fillId="0" borderId="2" xfId="0" applyNumberFormat="1" applyFont="1" applyFill="1" applyBorder="1"/>
    <xf numFmtId="17" fontId="14" fillId="0" borderId="21" xfId="0" applyNumberFormat="1" applyFont="1" applyFill="1" applyBorder="1"/>
    <xf numFmtId="17" fontId="11" fillId="0" borderId="2" xfId="0" applyNumberFormat="1" applyFont="1" applyBorder="1"/>
    <xf numFmtId="17" fontId="11" fillId="0" borderId="21" xfId="0" applyNumberFormat="1" applyFont="1" applyFill="1" applyBorder="1"/>
    <xf numFmtId="0" fontId="26" fillId="0" borderId="0" xfId="0" applyFont="1" applyAlignment="1">
      <alignment horizontal="center" vertical="center"/>
    </xf>
    <xf numFmtId="0" fontId="19" fillId="0" borderId="7" xfId="0" applyFont="1" applyBorder="1" applyAlignment="1"/>
    <xf numFmtId="0" fontId="11" fillId="0" borderId="8" xfId="0" applyFont="1" applyBorder="1" applyAlignme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9999FF"/>
      <color rgb="FF6699FF"/>
      <color rgb="FF286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MIRABEL - Pluviomètrie annuelle ( 1992-2013)</a:t>
            </a:r>
          </a:p>
        </c:rich>
      </c:tx>
      <c:overlay val="1"/>
      <c:spPr>
        <a:noFill/>
        <a:ln w="25400">
          <a:noFill/>
        </a:ln>
      </c:spPr>
    </c:title>
    <c:plotArea>
      <c:layout/>
      <c:scatterChart>
        <c:scatterStyle val="smoothMarker"/>
        <c:ser>
          <c:idx val="0"/>
          <c:order val="0"/>
          <c:marker>
            <c:symbol val="diamond"/>
            <c:size val="7"/>
          </c:marker>
          <c:dLbls>
            <c:dLbl>
              <c:idx val="0"/>
              <c:layout>
                <c:manualLayout>
                  <c:x val="-1.6736523319200478E-2"/>
                  <c:y val="-4.3145314382871947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1009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1024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3094151692577012E-3"/>
                  <c:y val="6.90684890803744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1057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71532404603215E-3"/>
                  <c:y val="7.4454844087885061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936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224644996298491E-2"/>
                  <c:y val="1.16954720282608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1112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1374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950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913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647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4183673194696822E-2"/>
                  <c:y val="-6.361940606480766E-4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794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723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</c:trendline>
          <c:xVal>
            <c:numRef>
              <c:f>'données mensuelles'!$B$4:$AA$4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xVal>
          <c:yVal>
            <c:numRef>
              <c:f>'données mensuelles'!$B$18:$AA$18</c:f>
              <c:numCache>
                <c:formatCode>General</c:formatCode>
                <c:ptCount val="26"/>
                <c:pt idx="0">
                  <c:v>1001.1000000000001</c:v>
                </c:pt>
                <c:pt idx="1">
                  <c:v>1021.8</c:v>
                </c:pt>
                <c:pt idx="2">
                  <c:v>1382.2</c:v>
                </c:pt>
                <c:pt idx="3">
                  <c:v>1056</c:v>
                </c:pt>
                <c:pt idx="4">
                  <c:v>1310</c:v>
                </c:pt>
                <c:pt idx="5">
                  <c:v>932.5</c:v>
                </c:pt>
                <c:pt idx="6">
                  <c:v>982.5</c:v>
                </c:pt>
                <c:pt idx="7">
                  <c:v>980</c:v>
                </c:pt>
                <c:pt idx="8">
                  <c:v>1101.5</c:v>
                </c:pt>
                <c:pt idx="9">
                  <c:v>914</c:v>
                </c:pt>
                <c:pt idx="10">
                  <c:v>1374.5</c:v>
                </c:pt>
                <c:pt idx="11">
                  <c:v>884</c:v>
                </c:pt>
                <c:pt idx="12">
                  <c:v>913</c:v>
                </c:pt>
                <c:pt idx="13">
                  <c:v>684</c:v>
                </c:pt>
                <c:pt idx="14">
                  <c:v>913</c:v>
                </c:pt>
                <c:pt idx="15">
                  <c:v>647</c:v>
                </c:pt>
                <c:pt idx="16">
                  <c:v>1544</c:v>
                </c:pt>
                <c:pt idx="17">
                  <c:v>787</c:v>
                </c:pt>
                <c:pt idx="18">
                  <c:v>1139.5</c:v>
                </c:pt>
                <c:pt idx="19">
                  <c:v>763</c:v>
                </c:pt>
                <c:pt idx="20">
                  <c:v>723</c:v>
                </c:pt>
                <c:pt idx="21">
                  <c:v>1121.5</c:v>
                </c:pt>
                <c:pt idx="22">
                  <c:v>1479</c:v>
                </c:pt>
                <c:pt idx="23">
                  <c:v>861.5</c:v>
                </c:pt>
                <c:pt idx="24">
                  <c:v>1072</c:v>
                </c:pt>
                <c:pt idx="25">
                  <c:v>564.1</c:v>
                </c:pt>
              </c:numCache>
            </c:numRef>
          </c:yVal>
          <c:smooth val="1"/>
        </c:ser>
        <c:dLbls/>
        <c:axId val="94405760"/>
        <c:axId val="94407680"/>
      </c:scatterChart>
      <c:valAx>
        <c:axId val="94405760"/>
        <c:scaling>
          <c:orientation val="minMax"/>
          <c:max val="2018"/>
          <c:min val="199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année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4407680"/>
        <c:crosses val="autoZero"/>
        <c:crossBetween val="midCat"/>
        <c:majorUnit val="1"/>
      </c:valAx>
      <c:valAx>
        <c:axId val="9440768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mm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94405760"/>
        <c:crosses val="autoZero"/>
        <c:crossBetween val="midCat"/>
      </c:valAx>
    </c:plotArea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Pluviométrie annuelle MIRABEL</a:t>
            </a:r>
          </a:p>
        </c:rich>
      </c:tx>
      <c:layout>
        <c:manualLayout>
          <c:xMode val="edge"/>
          <c:yMode val="edge"/>
          <c:x val="0.37187500000000007"/>
          <c:y val="2.0236087689713335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7083333333333351E-2"/>
          <c:y val="0.12478920741989882"/>
          <c:w val="0.91249999999999998"/>
          <c:h val="0.76559865092748758"/>
        </c:manualLayout>
      </c:layout>
      <c:lineChart>
        <c:grouping val="standard"/>
        <c:ser>
          <c:idx val="0"/>
          <c:order val="0"/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3252851993009471E-2"/>
                  <c:y val="1.985689288838887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062843803001309E-2"/>
                  <c:y val="2.19454476085226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686322686322698E-2"/>
                  <c:y val="2.194544760852254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155663895821379E-2"/>
                  <c:y val="1.985689288838887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600654340811865E-2"/>
                  <c:y val="2.403400232865628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844116844116849E-2"/>
                  <c:y val="1.985689288838887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939120939120991E-2"/>
                  <c:y val="2.612255704878994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0939120939120943E-2"/>
                  <c:y val="2.403400232865628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9574119574119579E-2"/>
                  <c:y val="2.40340023286562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093912093912104E-2"/>
                  <c:y val="2.403400232865628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4.0049140049140147E-2"/>
                  <c:y val="1.35912287279878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2.5600654340811921E-2"/>
                  <c:y val="2.194544760852254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9.8717543599435385E-3"/>
                  <c:y val="2.40340023286562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</c:trendline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forward val="2"/>
          </c:trendline>
          <c:cat>
            <c:numRef>
              <c:f>'données mensuelles'!$B$4:$AA$4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'données mensuelles'!$B$18:$AA$18</c:f>
              <c:numCache>
                <c:formatCode>General</c:formatCode>
                <c:ptCount val="26"/>
                <c:pt idx="0">
                  <c:v>1001.1000000000001</c:v>
                </c:pt>
                <c:pt idx="1">
                  <c:v>1021.8</c:v>
                </c:pt>
                <c:pt idx="2">
                  <c:v>1382.2</c:v>
                </c:pt>
                <c:pt idx="3">
                  <c:v>1056</c:v>
                </c:pt>
                <c:pt idx="4">
                  <c:v>1310</c:v>
                </c:pt>
                <c:pt idx="5">
                  <c:v>932.5</c:v>
                </c:pt>
                <c:pt idx="6">
                  <c:v>982.5</c:v>
                </c:pt>
                <c:pt idx="7">
                  <c:v>980</c:v>
                </c:pt>
                <c:pt idx="8">
                  <c:v>1101.5</c:v>
                </c:pt>
                <c:pt idx="9">
                  <c:v>914</c:v>
                </c:pt>
                <c:pt idx="10">
                  <c:v>1374.5</c:v>
                </c:pt>
                <c:pt idx="11">
                  <c:v>884</c:v>
                </c:pt>
                <c:pt idx="12">
                  <c:v>913</c:v>
                </c:pt>
                <c:pt idx="13">
                  <c:v>684</c:v>
                </c:pt>
                <c:pt idx="14">
                  <c:v>913</c:v>
                </c:pt>
                <c:pt idx="15">
                  <c:v>647</c:v>
                </c:pt>
                <c:pt idx="16">
                  <c:v>1544</c:v>
                </c:pt>
                <c:pt idx="17">
                  <c:v>787</c:v>
                </c:pt>
                <c:pt idx="18">
                  <c:v>1139.5</c:v>
                </c:pt>
                <c:pt idx="19">
                  <c:v>763</c:v>
                </c:pt>
                <c:pt idx="20">
                  <c:v>723</c:v>
                </c:pt>
                <c:pt idx="21">
                  <c:v>1121.5</c:v>
                </c:pt>
                <c:pt idx="22">
                  <c:v>1479</c:v>
                </c:pt>
                <c:pt idx="23">
                  <c:v>861.5</c:v>
                </c:pt>
                <c:pt idx="24">
                  <c:v>1072</c:v>
                </c:pt>
                <c:pt idx="25">
                  <c:v>564.1</c:v>
                </c:pt>
              </c:numCache>
            </c:numRef>
          </c:val>
        </c:ser>
        <c:dLbls/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marker val="1"/>
        <c:axId val="95561216"/>
        <c:axId val="95563136"/>
      </c:lineChart>
      <c:catAx>
        <c:axId val="955612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Années</a:t>
                </a:r>
              </a:p>
            </c:rich>
          </c:tx>
          <c:layout>
            <c:manualLayout>
              <c:xMode val="edge"/>
              <c:yMode val="edge"/>
              <c:x val="0.5072916666666667"/>
              <c:y val="0.94266441821247904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63136"/>
        <c:crosses val="autoZero"/>
        <c:lblAlgn val="ctr"/>
        <c:lblOffset val="100"/>
      </c:catAx>
      <c:valAx>
        <c:axId val="955631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Pluviométrie mm</a:t>
                </a:r>
              </a:p>
            </c:rich>
          </c:tx>
          <c:layout>
            <c:manualLayout>
              <c:xMode val="edge"/>
              <c:yMode val="edge"/>
              <c:x val="1.1458333333333334E-2"/>
              <c:y val="0.41315345699831363"/>
            </c:manualLayout>
          </c:layout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61216"/>
        <c:crosses val="autoZero"/>
        <c:crossBetween val="between"/>
      </c:valAx>
      <c:spPr>
        <a:solidFill>
          <a:schemeClr val="accent6">
            <a:lumMod val="75000"/>
            <a:alpha val="65000"/>
          </a:schemeClr>
        </a:solidFill>
        <a:ln>
          <a:solidFill>
            <a:srgbClr val="00B0F0"/>
          </a:solidFill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rgbClr val="92D05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lrMapOvr bg1="lt1" tx1="dk1" bg2="lt2" tx2="dk2" accent1="accent1" accent2="accent2" accent3="accent3" accent4="accent4" accent5="accent5" accent6="accent6" hlink="hlink" folHlink="folHlink"/>
  <c:chart>
    <c:plotArea>
      <c:layout/>
      <c:barChart>
        <c:barDir val="col"/>
        <c:grouping val="clustered"/>
        <c:ser>
          <c:idx val="0"/>
          <c:order val="0"/>
          <c:tx>
            <c:v>2010</c:v>
          </c:tx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</c:strLit>
          </c:cat>
          <c:val>
            <c:numLit>
              <c:formatCode>General</c:formatCode>
              <c:ptCount val="12"/>
              <c:pt idx="0">
                <c:v>2.2599999999999998</c:v>
              </c:pt>
              <c:pt idx="1">
                <c:v>4.3599999999999994</c:v>
              </c:pt>
              <c:pt idx="2">
                <c:v>7.75</c:v>
              </c:pt>
              <c:pt idx="3">
                <c:v>13.17</c:v>
              </c:pt>
              <c:pt idx="4">
                <c:v>14.47</c:v>
              </c:pt>
              <c:pt idx="5">
                <c:v>19.279999999999998</c:v>
              </c:pt>
              <c:pt idx="6">
                <c:v>23.95</c:v>
              </c:pt>
              <c:pt idx="7">
                <c:v>22.06</c:v>
              </c:pt>
              <c:pt idx="8">
                <c:v>17.29</c:v>
              </c:pt>
              <c:pt idx="9">
                <c:v>12.629999999999999</c:v>
              </c:pt>
              <c:pt idx="10">
                <c:v>8.2299999999999986</c:v>
              </c:pt>
              <c:pt idx="11">
                <c:v>3.54</c:v>
              </c:pt>
            </c:numLit>
          </c:val>
        </c:ser>
        <c:ser>
          <c:idx val="1"/>
          <c:order val="1"/>
          <c:tx>
            <c:v>2011</c:v>
          </c:tx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</c:strLit>
          </c:cat>
          <c:val>
            <c:numLit>
              <c:formatCode>General</c:formatCode>
              <c:ptCount val="12"/>
              <c:pt idx="0">
                <c:v>4.9800000000000004</c:v>
              </c:pt>
              <c:pt idx="1">
                <c:v>6.9</c:v>
              </c:pt>
              <c:pt idx="2">
                <c:v>9.3800000000000008</c:v>
              </c:pt>
              <c:pt idx="3">
                <c:v>14.870000000000001</c:v>
              </c:pt>
              <c:pt idx="4">
                <c:v>18</c:v>
              </c:pt>
              <c:pt idx="5">
                <c:v>19.77</c:v>
              </c:pt>
              <c:pt idx="6">
                <c:v>20.49</c:v>
              </c:pt>
              <c:pt idx="7">
                <c:v>21.75</c:v>
              </c:pt>
              <c:pt idx="8">
                <c:v>19.510000000000005</c:v>
              </c:pt>
              <c:pt idx="9">
                <c:v>14.49</c:v>
              </c:pt>
              <c:pt idx="10">
                <c:v>10.9</c:v>
              </c:pt>
              <c:pt idx="11">
                <c:v>6.75</c:v>
              </c:pt>
            </c:numLit>
          </c:val>
        </c:ser>
        <c:ser>
          <c:idx val="2"/>
          <c:order val="2"/>
          <c:tx>
            <c:v>2012</c:v>
          </c:tx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</c:strLit>
          </c:cat>
          <c:val>
            <c:numLit>
              <c:formatCode>General</c:formatCode>
              <c:ptCount val="12"/>
              <c:pt idx="0">
                <c:v>6.1</c:v>
              </c:pt>
              <c:pt idx="1">
                <c:v>3.02</c:v>
              </c:pt>
              <c:pt idx="2">
                <c:v>11.719999999999999</c:v>
              </c:pt>
              <c:pt idx="3">
                <c:v>11.27</c:v>
              </c:pt>
              <c:pt idx="4">
                <c:v>16.12</c:v>
              </c:pt>
              <c:pt idx="5">
                <c:v>20.149999999999999</c:v>
              </c:pt>
              <c:pt idx="6">
                <c:v>21.85</c:v>
              </c:pt>
              <c:pt idx="7">
                <c:v>23.71</c:v>
              </c:pt>
              <c:pt idx="8">
                <c:v>18.79</c:v>
              </c:pt>
              <c:pt idx="9">
                <c:v>14.18</c:v>
              </c:pt>
              <c:pt idx="10">
                <c:v>9.1</c:v>
              </c:pt>
              <c:pt idx="11">
                <c:v>5.26</c:v>
              </c:pt>
            </c:numLit>
          </c:val>
        </c:ser>
        <c:ser>
          <c:idx val="3"/>
          <c:order val="3"/>
          <c:tx>
            <c:v>2013</c:v>
          </c:tx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</c:strLit>
          </c:cat>
          <c:val>
            <c:numLit>
              <c:formatCode>General</c:formatCode>
              <c:ptCount val="12"/>
              <c:pt idx="0">
                <c:v>4.6499999999999995</c:v>
              </c:pt>
              <c:pt idx="1">
                <c:v>3.2</c:v>
              </c:pt>
              <c:pt idx="2">
                <c:v>7.6199999999999992</c:v>
              </c:pt>
              <c:pt idx="3">
                <c:v>11.12</c:v>
              </c:pt>
              <c:pt idx="4">
                <c:v>12.98</c:v>
              </c:pt>
              <c:pt idx="5">
                <c:v>18.5</c:v>
              </c:pt>
              <c:pt idx="6">
                <c:v>23.22</c:v>
              </c:pt>
              <c:pt idx="7">
                <c:v>21.37</c:v>
              </c:pt>
              <c:pt idx="8">
                <c:v>18.7</c:v>
              </c:pt>
              <c:pt idx="9">
                <c:v>15.68</c:v>
              </c:pt>
              <c:pt idx="10">
                <c:v>7.89</c:v>
              </c:pt>
              <c:pt idx="11">
                <c:v>6.67</c:v>
              </c:pt>
            </c:numLit>
          </c:val>
        </c:ser>
        <c:ser>
          <c:idx val="4"/>
          <c:order val="4"/>
          <c:tx>
            <c:v>2014</c:v>
          </c:tx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</c:strLit>
          </c:cat>
          <c:val>
            <c:numLit>
              <c:formatCode>General</c:formatCode>
              <c:ptCount val="12"/>
              <c:pt idx="0">
                <c:v>6.89</c:v>
              </c:pt>
              <c:pt idx="1">
                <c:v>6.8199999999999994</c:v>
              </c:pt>
              <c:pt idx="2">
                <c:v>10.02</c:v>
              </c:pt>
              <c:pt idx="3">
                <c:v>13.54</c:v>
              </c:pt>
              <c:pt idx="4">
                <c:v>15.33</c:v>
              </c:pt>
              <c:pt idx="5">
                <c:v>21.4</c:v>
              </c:pt>
              <c:pt idx="6">
                <c:v>20.66</c:v>
              </c:pt>
              <c:pt idx="7">
                <c:v>20.149999999999999</c:v>
              </c:pt>
              <c:pt idx="8">
                <c:v>19.22</c:v>
              </c:pt>
              <c:pt idx="9">
                <c:v>16.600000000000001</c:v>
              </c:pt>
              <c:pt idx="10">
                <c:v>10.97</c:v>
              </c:pt>
              <c:pt idx="11">
                <c:v>6.79</c:v>
              </c:pt>
            </c:numLit>
          </c:val>
        </c:ser>
        <c:ser>
          <c:idx val="5"/>
          <c:order val="5"/>
          <c:tx>
            <c:v>2015</c:v>
          </c:tx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</c:strLit>
          </c:cat>
          <c:val>
            <c:numLit>
              <c:formatCode>General</c:formatCode>
              <c:ptCount val="12"/>
              <c:pt idx="0">
                <c:v>6.01</c:v>
              </c:pt>
              <c:pt idx="1">
                <c:v>4.78</c:v>
              </c:pt>
              <c:pt idx="2">
                <c:v>10.17</c:v>
              </c:pt>
              <c:pt idx="3">
                <c:v>13.15</c:v>
              </c:pt>
              <c:pt idx="4">
                <c:v>17.41</c:v>
              </c:pt>
              <c:pt idx="5">
                <c:v>21.7</c:v>
              </c:pt>
              <c:pt idx="6">
                <c:v>25.939999999999998</c:v>
              </c:pt>
              <c:pt idx="7">
                <c:v>22.77</c:v>
              </c:pt>
              <c:pt idx="8">
                <c:v>17.579999999999995</c:v>
              </c:pt>
              <c:pt idx="9">
                <c:v>12.55</c:v>
              </c:pt>
              <c:pt idx="10">
                <c:v>11.139999999999999</c:v>
              </c:pt>
              <c:pt idx="11">
                <c:v>9.1</c:v>
              </c:pt>
            </c:numLit>
          </c:val>
        </c:ser>
        <c:ser>
          <c:idx val="6"/>
          <c:order val="6"/>
          <c:tx>
            <c:v>2016</c:v>
          </c:tx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</c:strLit>
          </c:cat>
          <c:val>
            <c:numLit>
              <c:formatCode>General</c:formatCode>
              <c:ptCount val="12"/>
              <c:pt idx="0">
                <c:v>6.2</c:v>
              </c:pt>
              <c:pt idx="1">
                <c:v>7.22</c:v>
              </c:pt>
              <c:pt idx="2">
                <c:v>8.0500000000000007</c:v>
              </c:pt>
              <c:pt idx="3">
                <c:v>11.860000000000001</c:v>
              </c:pt>
              <c:pt idx="4">
                <c:v>14.739999999999998</c:v>
              </c:pt>
              <c:pt idx="5">
                <c:v>19.82</c:v>
              </c:pt>
              <c:pt idx="6">
                <c:v>23.02</c:v>
              </c:pt>
              <c:pt idx="7">
                <c:v>22.41</c:v>
              </c:pt>
              <c:pt idx="8">
                <c:v>20.5</c:v>
              </c:pt>
              <c:pt idx="9">
                <c:v>12.94</c:v>
              </c:pt>
              <c:pt idx="10">
                <c:v>8.9600000000000026</c:v>
              </c:pt>
              <c:pt idx="11">
                <c:v>6.9300000000000006</c:v>
              </c:pt>
            </c:numLit>
          </c:val>
        </c:ser>
        <c:ser>
          <c:idx val="7"/>
          <c:order val="7"/>
          <c:tx>
            <c:v>2017</c:v>
          </c:tx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</c:strLit>
          </c:cat>
          <c:val>
            <c:numLit>
              <c:formatCode>General</c:formatCode>
              <c:ptCount val="12"/>
              <c:pt idx="0">
                <c:v>3.38</c:v>
              </c:pt>
              <c:pt idx="1">
                <c:v>8.67</c:v>
              </c:pt>
              <c:pt idx="2">
                <c:v>11.49</c:v>
              </c:pt>
              <c:pt idx="3">
                <c:v>12.58</c:v>
              </c:pt>
              <c:pt idx="4">
                <c:v>15.7</c:v>
              </c:pt>
              <c:pt idx="5">
                <c:v>22.41</c:v>
              </c:pt>
              <c:pt idx="6">
                <c:v>23.3</c:v>
              </c:pt>
              <c:pt idx="7">
                <c:v>23.88</c:v>
              </c:pt>
            </c:numLit>
          </c:val>
        </c:ser>
        <c:dLbls/>
        <c:axId val="95931392"/>
        <c:axId val="95818496"/>
      </c:barChart>
      <c:catAx>
        <c:axId val="95931392"/>
        <c:scaling>
          <c:orientation val="minMax"/>
        </c:scaling>
        <c:axPos val="b"/>
        <c:numFmt formatCode="General" sourceLinked="0"/>
        <c:tickLblPos val="nextTo"/>
        <c:crossAx val="95818496"/>
        <c:crosses val="autoZero"/>
        <c:auto val="1"/>
        <c:lblAlgn val="ctr"/>
        <c:lblOffset val="100"/>
      </c:catAx>
      <c:valAx>
        <c:axId val="95818496"/>
        <c:scaling>
          <c:orientation val="minMax"/>
        </c:scaling>
        <c:axPos val="l"/>
        <c:majorGridlines/>
        <c:numFmt formatCode="General" sourceLinked="1"/>
        <c:tickLblPos val="nextTo"/>
        <c:crossAx val="959313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pluvio annuelle Mirabel
</a:t>
            </a:r>
          </a:p>
        </c:rich>
      </c:tx>
      <c:layout>
        <c:manualLayout>
          <c:xMode val="edge"/>
          <c:yMode val="edge"/>
          <c:x val="0.36654799798961313"/>
          <c:y val="3.1180400890868598E-2"/>
        </c:manualLayout>
      </c:layout>
      <c:spPr>
        <a:noFill/>
        <a:ln w="25400">
          <a:noFill/>
        </a:ln>
      </c:spPr>
    </c:title>
    <c:view3D>
      <c:rotX val="36"/>
      <c:hPercent val="35"/>
      <c:rotY val="2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99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99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270462633451956E-2"/>
          <c:y val="0.12694877505567928"/>
          <c:w val="0.92615658362989339"/>
          <c:h val="0.75055679287305122"/>
        </c:manualLayout>
      </c:layout>
      <c:bar3DChart>
        <c:barDir val="col"/>
        <c:grouping val="clustered"/>
        <c:ser>
          <c:idx val="0"/>
          <c:order val="0"/>
          <c:tx>
            <c:strRef>
              <c:f>'données mensuelles'!$B$4:$AD$4</c:f>
              <c:strCache>
                <c:ptCount val="1"/>
                <c:pt idx="0">
                  <c:v>1992 1993 1994 1995 1996 1997 1998 1999 2000 2001 2002 2003 2004 2005 2006 2007 2008 2009 2010 2011 2012 2013 2014 2015 2016 2017 2018 1961-1990 1971-2000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5"/>
          </c:dPt>
          <c:dPt>
            <c:idx val="26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'données mensuelles'!$B$4:$AD$4</c:f>
              <c:strCach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1961-1990</c:v>
                </c:pt>
                <c:pt idx="28">
                  <c:v>1971-2000</c:v>
                </c:pt>
              </c:strCache>
            </c:strRef>
          </c:cat>
          <c:val>
            <c:numRef>
              <c:f>'données mensuelles'!$B$18:$AD$18</c:f>
              <c:numCache>
                <c:formatCode>General</c:formatCode>
                <c:ptCount val="29"/>
                <c:pt idx="0">
                  <c:v>1001.1000000000001</c:v>
                </c:pt>
                <c:pt idx="1">
                  <c:v>1021.8</c:v>
                </c:pt>
                <c:pt idx="2">
                  <c:v>1382.2</c:v>
                </c:pt>
                <c:pt idx="3">
                  <c:v>1056</c:v>
                </c:pt>
                <c:pt idx="4">
                  <c:v>1310</c:v>
                </c:pt>
                <c:pt idx="5">
                  <c:v>932.5</c:v>
                </c:pt>
                <c:pt idx="6">
                  <c:v>982.5</c:v>
                </c:pt>
                <c:pt idx="7">
                  <c:v>980</c:v>
                </c:pt>
                <c:pt idx="8">
                  <c:v>1101.5</c:v>
                </c:pt>
                <c:pt idx="9">
                  <c:v>914</c:v>
                </c:pt>
                <c:pt idx="10">
                  <c:v>1374.5</c:v>
                </c:pt>
                <c:pt idx="11">
                  <c:v>884</c:v>
                </c:pt>
                <c:pt idx="12">
                  <c:v>913</c:v>
                </c:pt>
                <c:pt idx="13">
                  <c:v>684</c:v>
                </c:pt>
                <c:pt idx="14">
                  <c:v>913</c:v>
                </c:pt>
                <c:pt idx="15">
                  <c:v>647</c:v>
                </c:pt>
                <c:pt idx="16">
                  <c:v>1544</c:v>
                </c:pt>
                <c:pt idx="17">
                  <c:v>787</c:v>
                </c:pt>
                <c:pt idx="18">
                  <c:v>1139.5</c:v>
                </c:pt>
                <c:pt idx="19">
                  <c:v>763</c:v>
                </c:pt>
                <c:pt idx="20">
                  <c:v>723</c:v>
                </c:pt>
                <c:pt idx="21">
                  <c:v>1121.5</c:v>
                </c:pt>
                <c:pt idx="22">
                  <c:v>1479</c:v>
                </c:pt>
                <c:pt idx="23">
                  <c:v>861.5</c:v>
                </c:pt>
                <c:pt idx="24">
                  <c:v>1072</c:v>
                </c:pt>
                <c:pt idx="25">
                  <c:v>564.1</c:v>
                </c:pt>
                <c:pt idx="26">
                  <c:v>875.19999999999982</c:v>
                </c:pt>
                <c:pt idx="27">
                  <c:v>1004</c:v>
                </c:pt>
                <c:pt idx="28">
                  <c:v>1017.8</c:v>
                </c:pt>
              </c:numCache>
            </c:numRef>
          </c:val>
        </c:ser>
        <c:dLbls/>
        <c:shape val="box"/>
        <c:axId val="95945088"/>
        <c:axId val="95946624"/>
        <c:axId val="0"/>
      </c:bar3DChart>
      <c:catAx>
        <c:axId val="959450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946624"/>
        <c:crosses val="autoZero"/>
        <c:auto val="1"/>
        <c:lblAlgn val="ctr"/>
        <c:lblOffset val="100"/>
        <c:tickLblSkip val="1"/>
        <c:tickMarkSkip val="1"/>
      </c:catAx>
      <c:valAx>
        <c:axId val="95946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945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0</xdr:rowOff>
    </xdr:from>
    <xdr:to>
      <xdr:col>11</xdr:col>
      <xdr:colOff>381000</xdr:colOff>
      <xdr:row>36</xdr:row>
      <xdr:rowOff>114300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21</xdr:row>
      <xdr:rowOff>28575</xdr:rowOff>
    </xdr:from>
    <xdr:to>
      <xdr:col>21</xdr:col>
      <xdr:colOff>171450</xdr:colOff>
      <xdr:row>47</xdr:row>
      <xdr:rowOff>95250</xdr:rowOff>
    </xdr:to>
    <xdr:graphicFrame macro="">
      <xdr:nvGraphicFramePr>
        <xdr:cNvPr id="1040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23</xdr:col>
      <xdr:colOff>142875</xdr:colOff>
      <xdr:row>26</xdr:row>
      <xdr:rowOff>85725</xdr:rowOff>
    </xdr:from>
    <xdr:to>
      <xdr:col>26</xdr:col>
      <xdr:colOff>295275</xdr:colOff>
      <xdr:row>36</xdr:row>
      <xdr:rowOff>85725</xdr:rowOff>
    </xdr:to>
    <xdr:pic>
      <xdr:nvPicPr>
        <xdr:cNvPr id="1041" name="Picture 7" descr="logo crpf_aura_20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0" y="4467225"/>
          <a:ext cx="17049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workbookViewId="0">
      <selection activeCell="A2" sqref="A2:N14"/>
    </sheetView>
  </sheetViews>
  <sheetFormatPr baseColWidth="10" defaultRowHeight="15"/>
  <cols>
    <col min="1" max="1" width="7.85546875" style="131" customWidth="1"/>
    <col min="2" max="13" width="11.42578125" style="131"/>
    <col min="14" max="14" width="10" style="131" customWidth="1"/>
    <col min="15" max="16384" width="11.42578125" style="131"/>
  </cols>
  <sheetData>
    <row r="2" spans="1:14" ht="24" customHeight="1">
      <c r="A2" s="162" t="s">
        <v>57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5" spans="1:14" ht="25.5" customHeight="1">
      <c r="A5" s="132"/>
      <c r="B5" s="133" t="s">
        <v>0</v>
      </c>
      <c r="C5" s="133" t="s">
        <v>1</v>
      </c>
      <c r="D5" s="133" t="s">
        <v>2</v>
      </c>
      <c r="E5" s="133" t="s">
        <v>3</v>
      </c>
      <c r="F5" s="133" t="s">
        <v>4</v>
      </c>
      <c r="G5" s="133" t="s">
        <v>5</v>
      </c>
      <c r="H5" s="133" t="s">
        <v>6</v>
      </c>
      <c r="I5" s="133" t="s">
        <v>7</v>
      </c>
      <c r="J5" s="133" t="s">
        <v>8</v>
      </c>
      <c r="K5" s="133" t="s">
        <v>9</v>
      </c>
      <c r="L5" s="133" t="s">
        <v>10</v>
      </c>
      <c r="M5" s="133" t="s">
        <v>11</v>
      </c>
      <c r="N5" s="151" t="s">
        <v>58</v>
      </c>
    </row>
    <row r="6" spans="1:14" ht="22.5" customHeight="1">
      <c r="A6" s="134">
        <v>2010</v>
      </c>
      <c r="B6" s="146">
        <v>2.2599999999999998</v>
      </c>
      <c r="C6" s="146">
        <v>4.3600000000000003</v>
      </c>
      <c r="D6" s="146">
        <v>7.75</v>
      </c>
      <c r="E6" s="146">
        <v>13.17</v>
      </c>
      <c r="F6" s="146">
        <v>14.47</v>
      </c>
      <c r="G6" s="146">
        <v>19.28</v>
      </c>
      <c r="H6" s="146">
        <v>23.95</v>
      </c>
      <c r="I6" s="146">
        <v>22.06</v>
      </c>
      <c r="J6" s="146">
        <v>17.29</v>
      </c>
      <c r="K6" s="146">
        <v>12.63</v>
      </c>
      <c r="L6" s="146">
        <v>8.23</v>
      </c>
      <c r="M6" s="146">
        <v>3.54</v>
      </c>
      <c r="N6" s="146">
        <f>AVERAGE(B6:M6)</f>
        <v>12.415833333333332</v>
      </c>
    </row>
    <row r="7" spans="1:14" ht="22.5" customHeight="1">
      <c r="A7" s="134">
        <v>2011</v>
      </c>
      <c r="B7" s="146">
        <v>4.9800000000000004</v>
      </c>
      <c r="C7" s="146">
        <v>6.9</v>
      </c>
      <c r="D7" s="146">
        <v>9.3800000000000008</v>
      </c>
      <c r="E7" s="146">
        <v>14.87</v>
      </c>
      <c r="F7" s="146">
        <v>18</v>
      </c>
      <c r="G7" s="146">
        <v>19.77</v>
      </c>
      <c r="H7" s="146">
        <v>20.49</v>
      </c>
      <c r="I7" s="146">
        <v>21.75</v>
      </c>
      <c r="J7" s="146">
        <v>19.510000000000002</v>
      </c>
      <c r="K7" s="146">
        <v>14.49</v>
      </c>
      <c r="L7" s="146">
        <v>10.9</v>
      </c>
      <c r="M7" s="146">
        <v>6.75</v>
      </c>
      <c r="N7" s="146">
        <f t="shared" ref="N7:N14" si="0">AVERAGE(B7:M7)</f>
        <v>13.982500000000002</v>
      </c>
    </row>
    <row r="8" spans="1:14" ht="22.5" customHeight="1">
      <c r="A8" s="134">
        <v>2012</v>
      </c>
      <c r="B8" s="146">
        <v>6.1</v>
      </c>
      <c r="C8" s="146">
        <v>3.02</v>
      </c>
      <c r="D8" s="146">
        <v>11.72</v>
      </c>
      <c r="E8" s="146">
        <v>11.27</v>
      </c>
      <c r="F8" s="146">
        <v>16.12</v>
      </c>
      <c r="G8" s="146">
        <v>20.149999999999999</v>
      </c>
      <c r="H8" s="146">
        <v>21.85</v>
      </c>
      <c r="I8" s="146">
        <v>23.71</v>
      </c>
      <c r="J8" s="146">
        <v>18.79</v>
      </c>
      <c r="K8" s="146">
        <v>14.18</v>
      </c>
      <c r="L8" s="146">
        <v>9.1</v>
      </c>
      <c r="M8" s="146">
        <v>5.26</v>
      </c>
      <c r="N8" s="146">
        <f t="shared" si="0"/>
        <v>13.439166666666665</v>
      </c>
    </row>
    <row r="9" spans="1:14" ht="22.5" customHeight="1">
      <c r="A9" s="134">
        <v>2013</v>
      </c>
      <c r="B9" s="146">
        <v>4.6500000000000004</v>
      </c>
      <c r="C9" s="146">
        <v>3.2</v>
      </c>
      <c r="D9" s="146">
        <v>7.62</v>
      </c>
      <c r="E9" s="146">
        <v>11.12</v>
      </c>
      <c r="F9" s="146">
        <v>12.98</v>
      </c>
      <c r="G9" s="146">
        <v>18.5</v>
      </c>
      <c r="H9" s="146">
        <v>23.22</v>
      </c>
      <c r="I9" s="146">
        <v>21.37</v>
      </c>
      <c r="J9" s="146">
        <v>18.7</v>
      </c>
      <c r="K9" s="146">
        <v>15.68</v>
      </c>
      <c r="L9" s="146">
        <v>7.89</v>
      </c>
      <c r="M9" s="146">
        <v>6.67</v>
      </c>
      <c r="N9" s="146">
        <f t="shared" si="0"/>
        <v>12.633333333333331</v>
      </c>
    </row>
    <row r="10" spans="1:14" ht="22.5" customHeight="1">
      <c r="A10" s="134">
        <v>2014</v>
      </c>
      <c r="B10" s="146">
        <v>6.89</v>
      </c>
      <c r="C10" s="146">
        <v>6.82</v>
      </c>
      <c r="D10" s="146">
        <v>10.02</v>
      </c>
      <c r="E10" s="146">
        <v>13.54</v>
      </c>
      <c r="F10" s="146">
        <v>15.33</v>
      </c>
      <c r="G10" s="146">
        <v>21.4</v>
      </c>
      <c r="H10" s="146">
        <v>20.66</v>
      </c>
      <c r="I10" s="146">
        <v>20.149999999999999</v>
      </c>
      <c r="J10" s="146">
        <v>19.22</v>
      </c>
      <c r="K10" s="146">
        <v>16.600000000000001</v>
      </c>
      <c r="L10" s="146">
        <v>10.97</v>
      </c>
      <c r="M10" s="146">
        <v>6.79</v>
      </c>
      <c r="N10" s="146">
        <f t="shared" si="0"/>
        <v>14.032499999999999</v>
      </c>
    </row>
    <row r="11" spans="1:14" ht="22.5" customHeight="1">
      <c r="A11" s="134">
        <v>2015</v>
      </c>
      <c r="B11" s="146">
        <v>6.01</v>
      </c>
      <c r="C11" s="146">
        <v>4.78</v>
      </c>
      <c r="D11" s="146">
        <v>10.17</v>
      </c>
      <c r="E11" s="146">
        <v>13.15</v>
      </c>
      <c r="F11" s="146">
        <v>17.41</v>
      </c>
      <c r="G11" s="146">
        <v>21.7</v>
      </c>
      <c r="H11" s="146">
        <v>25.94</v>
      </c>
      <c r="I11" s="146">
        <v>22.77</v>
      </c>
      <c r="J11" s="146">
        <v>17.579999999999998</v>
      </c>
      <c r="K11" s="146">
        <v>12.55</v>
      </c>
      <c r="L11" s="146">
        <v>11.14</v>
      </c>
      <c r="M11" s="146">
        <v>9.1</v>
      </c>
      <c r="N11" s="146">
        <f t="shared" si="0"/>
        <v>14.358333333333333</v>
      </c>
    </row>
    <row r="12" spans="1:14" ht="22.5" customHeight="1">
      <c r="A12" s="134">
        <v>2016</v>
      </c>
      <c r="B12" s="146">
        <v>6.2</v>
      </c>
      <c r="C12" s="146">
        <v>7.22</v>
      </c>
      <c r="D12" s="146">
        <v>8.0500000000000007</v>
      </c>
      <c r="E12" s="146">
        <v>11.86</v>
      </c>
      <c r="F12" s="146">
        <v>14.74</v>
      </c>
      <c r="G12" s="146">
        <v>19.82</v>
      </c>
      <c r="H12" s="146">
        <v>23.02</v>
      </c>
      <c r="I12" s="146">
        <v>22.41</v>
      </c>
      <c r="J12" s="146">
        <v>20.5</v>
      </c>
      <c r="K12" s="146">
        <v>12.94</v>
      </c>
      <c r="L12" s="146">
        <v>8.9600000000000009</v>
      </c>
      <c r="M12" s="146">
        <v>6.93</v>
      </c>
      <c r="N12" s="146">
        <f t="shared" si="0"/>
        <v>13.554166666666667</v>
      </c>
    </row>
    <row r="13" spans="1:14" ht="22.5" customHeight="1" thickBot="1">
      <c r="A13" s="143">
        <v>2017</v>
      </c>
      <c r="B13" s="147">
        <v>3.38</v>
      </c>
      <c r="C13" s="147">
        <v>8.67</v>
      </c>
      <c r="D13" s="147">
        <v>11.49</v>
      </c>
      <c r="E13" s="147">
        <v>12.58</v>
      </c>
      <c r="F13" s="147">
        <v>15.7</v>
      </c>
      <c r="G13" s="147">
        <v>22.41</v>
      </c>
      <c r="H13" s="147">
        <v>23.3</v>
      </c>
      <c r="I13" s="147">
        <v>23.88</v>
      </c>
      <c r="J13" s="147">
        <v>17.100000000000001</v>
      </c>
      <c r="K13" s="147">
        <v>15.5</v>
      </c>
      <c r="L13" s="147">
        <v>8.6999999999999993</v>
      </c>
      <c r="M13" s="147">
        <v>5.0999999999999996</v>
      </c>
      <c r="N13" s="147">
        <f t="shared" si="0"/>
        <v>13.984166666666665</v>
      </c>
    </row>
    <row r="14" spans="1:14" s="135" customFormat="1" ht="20.25" customHeight="1" thickBot="1">
      <c r="A14" s="150" t="s">
        <v>59</v>
      </c>
      <c r="B14" s="148">
        <f>AVERAGE(B6:B13)</f>
        <v>5.0587500000000007</v>
      </c>
      <c r="C14" s="148">
        <f t="shared" ref="C14:M14" si="1">AVERAGE(C6:C13)</f>
        <v>5.6212500000000007</v>
      </c>
      <c r="D14" s="148">
        <f t="shared" si="1"/>
        <v>9.5249999999999986</v>
      </c>
      <c r="E14" s="148">
        <f t="shared" si="1"/>
        <v>12.695</v>
      </c>
      <c r="F14" s="148">
        <f t="shared" si="1"/>
        <v>15.59375</v>
      </c>
      <c r="G14" s="148">
        <f t="shared" si="1"/>
        <v>20.37875</v>
      </c>
      <c r="H14" s="148">
        <f t="shared" si="1"/>
        <v>22.803750000000001</v>
      </c>
      <c r="I14" s="148">
        <f t="shared" si="1"/>
        <v>22.262500000000003</v>
      </c>
      <c r="J14" s="148">
        <f t="shared" si="1"/>
        <v>18.586249999999996</v>
      </c>
      <c r="K14" s="148">
        <f t="shared" si="1"/>
        <v>14.321249999999999</v>
      </c>
      <c r="L14" s="148">
        <f t="shared" si="1"/>
        <v>9.4862500000000001</v>
      </c>
      <c r="M14" s="148">
        <f t="shared" si="1"/>
        <v>6.2675000000000001</v>
      </c>
      <c r="N14" s="149">
        <f t="shared" si="0"/>
        <v>13.550000000000002</v>
      </c>
    </row>
    <row r="15" spans="1:14" s="136" customFormat="1" ht="23.25" customHeight="1">
      <c r="A15" s="144" t="s">
        <v>60</v>
      </c>
      <c r="B15" s="145">
        <f>MAX(B6:B13)</f>
        <v>6.89</v>
      </c>
      <c r="C15" s="145">
        <f t="shared" ref="C15:M15" si="2">MAX(C6:C13)</f>
        <v>8.67</v>
      </c>
      <c r="D15" s="145">
        <f t="shared" si="2"/>
        <v>11.72</v>
      </c>
      <c r="E15" s="145">
        <f t="shared" si="2"/>
        <v>14.87</v>
      </c>
      <c r="F15" s="145">
        <f t="shared" si="2"/>
        <v>18</v>
      </c>
      <c r="G15" s="145">
        <f t="shared" si="2"/>
        <v>22.41</v>
      </c>
      <c r="H15" s="145">
        <f t="shared" si="2"/>
        <v>25.94</v>
      </c>
      <c r="I15" s="145">
        <f t="shared" si="2"/>
        <v>23.88</v>
      </c>
      <c r="J15" s="145">
        <f t="shared" si="2"/>
        <v>20.5</v>
      </c>
      <c r="K15" s="145">
        <f t="shared" si="2"/>
        <v>16.600000000000001</v>
      </c>
      <c r="L15" s="145">
        <f t="shared" si="2"/>
        <v>11.14</v>
      </c>
      <c r="M15" s="145">
        <f t="shared" si="2"/>
        <v>9.1</v>
      </c>
    </row>
    <row r="16" spans="1:14" ht="22.5">
      <c r="A16" s="144" t="s">
        <v>64</v>
      </c>
      <c r="B16" s="146">
        <f>MIN(B6:B13)</f>
        <v>2.2599999999999998</v>
      </c>
      <c r="C16" s="146">
        <f t="shared" ref="C16:M16" si="3">MIN(C6:C13)</f>
        <v>3.02</v>
      </c>
      <c r="D16" s="146">
        <f t="shared" si="3"/>
        <v>7.62</v>
      </c>
      <c r="E16" s="146">
        <f t="shared" si="3"/>
        <v>11.12</v>
      </c>
      <c r="F16" s="146">
        <f t="shared" si="3"/>
        <v>12.98</v>
      </c>
      <c r="G16" s="146">
        <f t="shared" si="3"/>
        <v>18.5</v>
      </c>
      <c r="H16" s="146">
        <f t="shared" si="3"/>
        <v>20.49</v>
      </c>
      <c r="I16" s="146">
        <f t="shared" si="3"/>
        <v>20.149999999999999</v>
      </c>
      <c r="J16" s="146">
        <f t="shared" si="3"/>
        <v>17.100000000000001</v>
      </c>
      <c r="K16" s="146">
        <f t="shared" si="3"/>
        <v>12.55</v>
      </c>
      <c r="L16" s="146">
        <f t="shared" si="3"/>
        <v>7.89</v>
      </c>
      <c r="M16" s="146">
        <f t="shared" si="3"/>
        <v>3.54</v>
      </c>
    </row>
  </sheetData>
  <mergeCells count="1">
    <mergeCell ref="A2:M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5"/>
  <sheetViews>
    <sheetView tabSelected="1" topLeftCell="A43" workbookViewId="0">
      <selection activeCell="S79" sqref="S79"/>
    </sheetView>
  </sheetViews>
  <sheetFormatPr baseColWidth="10" defaultRowHeight="12.75"/>
  <cols>
    <col min="1" max="1" width="13.7109375" customWidth="1"/>
    <col min="2" max="4" width="7.7109375" customWidth="1"/>
    <col min="5" max="6" width="6.5703125" bestFit="1" customWidth="1"/>
    <col min="7" max="7" width="6.85546875" bestFit="1" customWidth="1"/>
    <col min="8" max="8" width="6.140625" customWidth="1"/>
    <col min="9" max="9" width="6.5703125" bestFit="1" customWidth="1"/>
    <col min="10" max="10" width="7.5703125" customWidth="1"/>
    <col min="11" max="11" width="6.5703125" bestFit="1" customWidth="1"/>
    <col min="12" max="12" width="9.85546875" customWidth="1"/>
    <col min="13" max="13" width="9.42578125" bestFit="1" customWidth="1"/>
    <col min="14" max="14" width="8.85546875" customWidth="1"/>
    <col min="15" max="16" width="6.5703125" bestFit="1" customWidth="1"/>
    <col min="17" max="17" width="7.7109375" bestFit="1" customWidth="1"/>
    <col min="18" max="18" width="9.5703125" bestFit="1" customWidth="1"/>
    <col min="19" max="19" width="8.85546875" customWidth="1"/>
    <col min="20" max="20" width="8" bestFit="1" customWidth="1"/>
    <col min="21" max="21" width="6.5703125" bestFit="1" customWidth="1"/>
    <col min="22" max="22" width="8.42578125" customWidth="1"/>
    <col min="23" max="23" width="6.5703125" bestFit="1" customWidth="1"/>
    <col min="24" max="24" width="9.28515625" customWidth="1"/>
    <col min="25" max="25" width="7.42578125" customWidth="1"/>
    <col min="26" max="28" width="6.5703125" customWidth="1"/>
    <col min="29" max="30" width="10.85546875" customWidth="1"/>
    <col min="31" max="31" width="6.5703125" customWidth="1"/>
    <col min="32" max="32" width="11.85546875" bestFit="1" customWidth="1"/>
    <col min="33" max="33" width="6" bestFit="1" customWidth="1"/>
  </cols>
  <sheetData>
    <row r="1" spans="1:34" ht="15">
      <c r="A1" s="1" t="s">
        <v>24</v>
      </c>
      <c r="B1" s="1"/>
      <c r="C1" s="1"/>
      <c r="D1" s="1"/>
      <c r="E1" s="1"/>
      <c r="F1" s="1"/>
      <c r="G1" s="73" t="s">
        <v>36</v>
      </c>
      <c r="H1" s="1"/>
      <c r="I1" s="1"/>
      <c r="J1" s="1"/>
      <c r="K1" s="1"/>
      <c r="L1" s="1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  <c r="AD1" s="2"/>
      <c r="AE1" s="2"/>
      <c r="AF1" s="2"/>
    </row>
    <row r="2" spans="1:34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34">
      <c r="A3" s="6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101" t="s">
        <v>13</v>
      </c>
      <c r="AD3" s="102" t="s">
        <v>13</v>
      </c>
      <c r="AE3" s="103"/>
      <c r="AF3" s="104" t="s">
        <v>34</v>
      </c>
      <c r="AG3" s="105"/>
      <c r="AH3" s="106"/>
    </row>
    <row r="4" spans="1:34" ht="15.75">
      <c r="A4" s="28"/>
      <c r="B4" s="29">
        <v>1992</v>
      </c>
      <c r="C4" s="29">
        <v>1993</v>
      </c>
      <c r="D4" s="29">
        <v>1994</v>
      </c>
      <c r="E4" s="29">
        <v>1995</v>
      </c>
      <c r="F4" s="29">
        <v>1996</v>
      </c>
      <c r="G4" s="29">
        <v>1997</v>
      </c>
      <c r="H4" s="29">
        <v>1998</v>
      </c>
      <c r="I4" s="29">
        <v>1999</v>
      </c>
      <c r="J4" s="29">
        <v>2000</v>
      </c>
      <c r="K4" s="29">
        <v>2001</v>
      </c>
      <c r="L4" s="29">
        <v>2002</v>
      </c>
      <c r="M4" s="29">
        <v>2003</v>
      </c>
      <c r="N4" s="29">
        <v>2004</v>
      </c>
      <c r="O4" s="29">
        <v>2005</v>
      </c>
      <c r="P4" s="29">
        <v>2006</v>
      </c>
      <c r="Q4" s="29">
        <v>2007</v>
      </c>
      <c r="R4" s="29">
        <v>2008</v>
      </c>
      <c r="S4" s="29">
        <v>2009</v>
      </c>
      <c r="T4" s="29">
        <v>2010</v>
      </c>
      <c r="U4" s="29">
        <v>2011</v>
      </c>
      <c r="V4" s="29">
        <v>2012</v>
      </c>
      <c r="W4" s="29">
        <v>2013</v>
      </c>
      <c r="X4" s="29">
        <v>2014</v>
      </c>
      <c r="Y4" s="29">
        <v>2015</v>
      </c>
      <c r="Z4" s="98">
        <v>2016</v>
      </c>
      <c r="AA4" s="29">
        <v>2017</v>
      </c>
      <c r="AB4" s="124">
        <v>2018</v>
      </c>
      <c r="AC4" s="107" t="s">
        <v>14</v>
      </c>
      <c r="AD4" s="30" t="s">
        <v>25</v>
      </c>
      <c r="AE4" s="45" t="s">
        <v>31</v>
      </c>
      <c r="AF4" s="45" t="s">
        <v>32</v>
      </c>
      <c r="AG4" s="45" t="s">
        <v>33</v>
      </c>
      <c r="AH4" s="108"/>
    </row>
    <row r="5" spans="1:34">
      <c r="A5" s="25" t="s">
        <v>0</v>
      </c>
      <c r="B5" s="25">
        <v>21.3</v>
      </c>
      <c r="C5" s="25">
        <v>3.8</v>
      </c>
      <c r="D5" s="25">
        <v>188</v>
      </c>
      <c r="E5" s="25">
        <v>72.5</v>
      </c>
      <c r="F5" s="25">
        <v>195</v>
      </c>
      <c r="G5" s="25">
        <v>182.5</v>
      </c>
      <c r="H5" s="25">
        <v>88</v>
      </c>
      <c r="I5" s="25">
        <v>110</v>
      </c>
      <c r="J5" s="25">
        <v>5</v>
      </c>
      <c r="K5" s="25">
        <v>154.5</v>
      </c>
      <c r="L5" s="25">
        <v>44</v>
      </c>
      <c r="M5" s="31">
        <v>54.5</v>
      </c>
      <c r="N5" s="31">
        <v>46.5</v>
      </c>
      <c r="O5" s="31">
        <v>4</v>
      </c>
      <c r="P5" s="32">
        <v>94</v>
      </c>
      <c r="Q5" s="32">
        <v>25.5</v>
      </c>
      <c r="R5" s="32">
        <v>175</v>
      </c>
      <c r="S5" s="32">
        <v>34</v>
      </c>
      <c r="T5" s="32">
        <v>44</v>
      </c>
      <c r="U5" s="32">
        <v>44</v>
      </c>
      <c r="V5" s="32">
        <v>13</v>
      </c>
      <c r="W5" s="32">
        <v>45.5</v>
      </c>
      <c r="X5" s="32">
        <v>222</v>
      </c>
      <c r="Y5" s="32">
        <v>106.5</v>
      </c>
      <c r="Z5" s="99">
        <v>49</v>
      </c>
      <c r="AA5" s="32">
        <v>32</v>
      </c>
      <c r="AB5" s="125">
        <v>131.1</v>
      </c>
      <c r="AC5" s="109">
        <v>84</v>
      </c>
      <c r="AD5" s="26">
        <v>85.4</v>
      </c>
      <c r="AE5" s="31">
        <f>MIN(B5:AA5)</f>
        <v>3.8</v>
      </c>
      <c r="AF5" s="47">
        <f t="shared" ref="AF5:AF16" si="0">AVERAGE(B5:AA5)</f>
        <v>79.003846153846155</v>
      </c>
      <c r="AG5" s="31">
        <f>MAX(B5:AB5)</f>
        <v>222</v>
      </c>
      <c r="AH5" s="110" t="s">
        <v>0</v>
      </c>
    </row>
    <row r="6" spans="1:34">
      <c r="A6" s="25" t="s">
        <v>1</v>
      </c>
      <c r="B6" s="25">
        <v>30.8</v>
      </c>
      <c r="C6" s="25">
        <v>6.4</v>
      </c>
      <c r="D6" s="25">
        <v>162.80000000000001</v>
      </c>
      <c r="E6" s="25">
        <v>35</v>
      </c>
      <c r="F6" s="25">
        <v>87.3</v>
      </c>
      <c r="G6" s="25">
        <v>7</v>
      </c>
      <c r="H6" s="25">
        <v>9</v>
      </c>
      <c r="I6" s="25">
        <v>1</v>
      </c>
      <c r="J6" s="25">
        <v>7.5</v>
      </c>
      <c r="K6" s="25">
        <v>52</v>
      </c>
      <c r="L6" s="25">
        <v>57.5</v>
      </c>
      <c r="M6" s="31">
        <v>2.5</v>
      </c>
      <c r="N6" s="31">
        <v>64.5</v>
      </c>
      <c r="O6" s="31">
        <v>5</v>
      </c>
      <c r="P6" s="32">
        <v>28.5</v>
      </c>
      <c r="Q6" s="32">
        <v>39</v>
      </c>
      <c r="R6" s="32">
        <v>30.5</v>
      </c>
      <c r="S6" s="32">
        <v>104.5</v>
      </c>
      <c r="T6" s="32">
        <v>108.5</v>
      </c>
      <c r="U6" s="32">
        <v>27.5</v>
      </c>
      <c r="V6" s="32">
        <v>0</v>
      </c>
      <c r="W6" s="32">
        <v>15.5</v>
      </c>
      <c r="X6" s="32">
        <v>142</v>
      </c>
      <c r="Y6" s="32">
        <v>50.5</v>
      </c>
      <c r="Z6" s="99">
        <v>96</v>
      </c>
      <c r="AA6" s="32">
        <v>56</v>
      </c>
      <c r="AB6" s="125">
        <v>36.700000000000003</v>
      </c>
      <c r="AC6" s="109">
        <v>81</v>
      </c>
      <c r="AD6" s="26">
        <v>63.6</v>
      </c>
      <c r="AE6" s="31">
        <f t="shared" ref="AE6:AE16" si="1">MIN(B6:AA6)</f>
        <v>0</v>
      </c>
      <c r="AF6" s="47">
        <f t="shared" si="0"/>
        <v>47.184615384615384</v>
      </c>
      <c r="AG6" s="31">
        <f t="shared" ref="AG6" si="2">MAX(B6:AB6)</f>
        <v>162.80000000000001</v>
      </c>
      <c r="AH6" s="110" t="s">
        <v>1</v>
      </c>
    </row>
    <row r="7" spans="1:34">
      <c r="A7" s="25" t="s">
        <v>2</v>
      </c>
      <c r="B7" s="25">
        <v>44.1</v>
      </c>
      <c r="C7" s="25">
        <v>9.8000000000000007</v>
      </c>
      <c r="D7" s="25">
        <v>6.9</v>
      </c>
      <c r="E7" s="25">
        <v>5</v>
      </c>
      <c r="F7" s="25">
        <v>46.9</v>
      </c>
      <c r="G7" s="25">
        <v>0.5</v>
      </c>
      <c r="H7" s="25">
        <v>10</v>
      </c>
      <c r="I7" s="25">
        <v>79</v>
      </c>
      <c r="J7" s="25">
        <v>38</v>
      </c>
      <c r="K7" s="25">
        <v>142.5</v>
      </c>
      <c r="L7" s="25">
        <v>69.5</v>
      </c>
      <c r="M7" s="31">
        <v>13</v>
      </c>
      <c r="N7" s="31">
        <v>42</v>
      </c>
      <c r="O7" s="31">
        <v>9.5</v>
      </c>
      <c r="P7" s="32">
        <v>56.5</v>
      </c>
      <c r="Q7" s="32">
        <v>21</v>
      </c>
      <c r="R7" s="32">
        <v>46.5</v>
      </c>
      <c r="S7" s="32">
        <v>29.5</v>
      </c>
      <c r="T7" s="32">
        <v>70</v>
      </c>
      <c r="U7" s="32">
        <v>85.5</v>
      </c>
      <c r="V7" s="32">
        <v>13</v>
      </c>
      <c r="W7" s="32">
        <v>128</v>
      </c>
      <c r="X7" s="32">
        <v>36</v>
      </c>
      <c r="Y7" s="32">
        <v>25</v>
      </c>
      <c r="Z7" s="99">
        <v>68</v>
      </c>
      <c r="AA7" s="32">
        <v>72.5</v>
      </c>
      <c r="AB7" s="156">
        <v>188.1</v>
      </c>
      <c r="AC7" s="109">
        <v>69</v>
      </c>
      <c r="AD7" s="26">
        <v>57.8</v>
      </c>
      <c r="AE7" s="31">
        <f t="shared" si="1"/>
        <v>0.5</v>
      </c>
      <c r="AF7" s="47">
        <f t="shared" si="0"/>
        <v>44.930769230769229</v>
      </c>
      <c r="AG7" s="156">
        <f>MAX(B7:AB7)</f>
        <v>188.1</v>
      </c>
      <c r="AH7" s="110" t="s">
        <v>2</v>
      </c>
    </row>
    <row r="8" spans="1:34">
      <c r="A8" s="25" t="s">
        <v>3</v>
      </c>
      <c r="B8" s="25">
        <v>26.3</v>
      </c>
      <c r="C8" s="25">
        <v>156.6</v>
      </c>
      <c r="D8" s="25">
        <v>91.5</v>
      </c>
      <c r="E8" s="25">
        <v>111.5</v>
      </c>
      <c r="F8" s="25">
        <v>77.7</v>
      </c>
      <c r="G8" s="25">
        <v>7.5</v>
      </c>
      <c r="H8" s="25">
        <v>202.5</v>
      </c>
      <c r="I8" s="25">
        <v>41.5</v>
      </c>
      <c r="J8" s="25">
        <v>132</v>
      </c>
      <c r="K8" s="25">
        <v>28.5</v>
      </c>
      <c r="L8" s="25">
        <v>35</v>
      </c>
      <c r="M8" s="31">
        <v>82</v>
      </c>
      <c r="N8" s="31">
        <v>72.5</v>
      </c>
      <c r="O8" s="31">
        <v>144</v>
      </c>
      <c r="P8" s="32">
        <v>35.5</v>
      </c>
      <c r="Q8" s="32">
        <v>29.5</v>
      </c>
      <c r="R8" s="32">
        <v>136</v>
      </c>
      <c r="S8" s="32">
        <v>96</v>
      </c>
      <c r="T8" s="32">
        <v>43</v>
      </c>
      <c r="U8" s="32">
        <v>4</v>
      </c>
      <c r="V8" s="32">
        <v>136.5</v>
      </c>
      <c r="W8" s="32">
        <v>80.5</v>
      </c>
      <c r="X8" s="32">
        <v>28</v>
      </c>
      <c r="Y8" s="32">
        <v>81.5</v>
      </c>
      <c r="Z8" s="99">
        <v>113.5</v>
      </c>
      <c r="AA8" s="32">
        <v>48</v>
      </c>
      <c r="AB8" s="125">
        <v>100.8</v>
      </c>
      <c r="AC8" s="109">
        <v>81</v>
      </c>
      <c r="AD8" s="26">
        <v>85.1</v>
      </c>
      <c r="AE8" s="31">
        <f t="shared" si="1"/>
        <v>4</v>
      </c>
      <c r="AF8" s="47">
        <f t="shared" si="0"/>
        <v>78.503846153846155</v>
      </c>
      <c r="AG8" s="31">
        <f t="shared" ref="AG8:AG18" si="3">MAX(B8:AB8)</f>
        <v>202.5</v>
      </c>
      <c r="AH8" s="110" t="s">
        <v>3</v>
      </c>
    </row>
    <row r="9" spans="1:34">
      <c r="A9" s="25" t="s">
        <v>4</v>
      </c>
      <c r="B9" s="25">
        <v>134.69999999999999</v>
      </c>
      <c r="C9" s="25">
        <v>98.6</v>
      </c>
      <c r="D9" s="25">
        <v>98.7</v>
      </c>
      <c r="E9" s="25">
        <v>34.1</v>
      </c>
      <c r="F9" s="25">
        <v>82.7</v>
      </c>
      <c r="G9" s="25">
        <v>96.5</v>
      </c>
      <c r="H9" s="25">
        <v>259.5</v>
      </c>
      <c r="I9" s="25">
        <v>131</v>
      </c>
      <c r="J9" s="25">
        <v>56</v>
      </c>
      <c r="K9" s="25">
        <v>85.5</v>
      </c>
      <c r="L9" s="25">
        <v>86</v>
      </c>
      <c r="M9" s="31">
        <v>23.5</v>
      </c>
      <c r="N9" s="31">
        <v>26</v>
      </c>
      <c r="O9" s="31">
        <v>46.5</v>
      </c>
      <c r="P9" s="32">
        <v>83.5</v>
      </c>
      <c r="Q9" s="32">
        <v>130.5</v>
      </c>
      <c r="R9" s="32">
        <v>191</v>
      </c>
      <c r="S9" s="32">
        <v>45</v>
      </c>
      <c r="T9" s="32">
        <v>145.5</v>
      </c>
      <c r="U9" s="32">
        <v>26</v>
      </c>
      <c r="V9" s="32">
        <v>69.5</v>
      </c>
      <c r="W9" s="32">
        <v>151</v>
      </c>
      <c r="X9" s="32">
        <v>26</v>
      </c>
      <c r="Y9" s="32">
        <v>7</v>
      </c>
      <c r="Z9" s="99">
        <v>109</v>
      </c>
      <c r="AA9" s="32">
        <v>98.5</v>
      </c>
      <c r="AB9" s="125">
        <v>119.6</v>
      </c>
      <c r="AC9" s="109">
        <v>89</v>
      </c>
      <c r="AD9" s="26">
        <v>94.8</v>
      </c>
      <c r="AE9" s="31">
        <f t="shared" si="1"/>
        <v>7</v>
      </c>
      <c r="AF9" s="47">
        <f t="shared" si="0"/>
        <v>90.069230769230771</v>
      </c>
      <c r="AG9" s="31">
        <f t="shared" si="3"/>
        <v>259.5</v>
      </c>
      <c r="AH9" s="110" t="s">
        <v>4</v>
      </c>
    </row>
    <row r="10" spans="1:34">
      <c r="A10" s="25" t="s">
        <v>5</v>
      </c>
      <c r="B10" s="25">
        <v>252.8</v>
      </c>
      <c r="C10" s="25">
        <v>48.4</v>
      </c>
      <c r="D10" s="25">
        <v>31.2</v>
      </c>
      <c r="E10" s="25">
        <v>29.3</v>
      </c>
      <c r="F10" s="25">
        <v>146</v>
      </c>
      <c r="G10" s="25">
        <v>117.5</v>
      </c>
      <c r="H10" s="25">
        <v>54</v>
      </c>
      <c r="I10" s="25">
        <v>111.5</v>
      </c>
      <c r="J10" s="25">
        <v>91.5</v>
      </c>
      <c r="K10" s="25">
        <v>56</v>
      </c>
      <c r="L10" s="25">
        <v>100.5</v>
      </c>
      <c r="M10" s="31">
        <v>40</v>
      </c>
      <c r="N10" s="31">
        <v>9</v>
      </c>
      <c r="O10" s="31">
        <v>32.5</v>
      </c>
      <c r="P10" s="32">
        <v>7.5</v>
      </c>
      <c r="Q10" s="32">
        <v>85.5</v>
      </c>
      <c r="R10" s="32">
        <v>51</v>
      </c>
      <c r="S10" s="32">
        <v>61.5</v>
      </c>
      <c r="T10" s="32">
        <v>76.5</v>
      </c>
      <c r="U10" s="32">
        <v>46</v>
      </c>
      <c r="V10" s="32">
        <v>29</v>
      </c>
      <c r="W10" s="32">
        <v>34.5</v>
      </c>
      <c r="X10" s="32">
        <v>57</v>
      </c>
      <c r="Y10" s="32">
        <v>92.5</v>
      </c>
      <c r="Z10" s="99">
        <v>30.5</v>
      </c>
      <c r="AA10" s="32">
        <v>40.5</v>
      </c>
      <c r="AB10" s="125">
        <v>97.8</v>
      </c>
      <c r="AC10" s="109">
        <v>64</v>
      </c>
      <c r="AD10" s="26">
        <v>70.900000000000006</v>
      </c>
      <c r="AE10" s="31">
        <f t="shared" si="1"/>
        <v>7.5</v>
      </c>
      <c r="AF10" s="47">
        <f t="shared" si="0"/>
        <v>66.623076923076923</v>
      </c>
      <c r="AG10" s="31">
        <f t="shared" si="3"/>
        <v>252.8</v>
      </c>
      <c r="AH10" s="110" t="s">
        <v>5</v>
      </c>
    </row>
    <row r="11" spans="1:34">
      <c r="A11" s="25" t="s">
        <v>6</v>
      </c>
      <c r="B11" s="25">
        <v>50.7</v>
      </c>
      <c r="C11" s="25">
        <v>107.5</v>
      </c>
      <c r="D11" s="25">
        <v>35.1</v>
      </c>
      <c r="E11" s="25">
        <v>49.7</v>
      </c>
      <c r="F11" s="25">
        <v>74.900000000000006</v>
      </c>
      <c r="G11" s="25">
        <v>84.5</v>
      </c>
      <c r="H11" s="25">
        <v>24</v>
      </c>
      <c r="I11" s="25">
        <v>16</v>
      </c>
      <c r="J11" s="25">
        <v>28.5</v>
      </c>
      <c r="K11" s="25">
        <v>64.5</v>
      </c>
      <c r="L11" s="25">
        <v>113</v>
      </c>
      <c r="M11" s="31">
        <v>31.5</v>
      </c>
      <c r="N11" s="31">
        <v>13.5</v>
      </c>
      <c r="O11" s="31">
        <v>4.5</v>
      </c>
      <c r="P11" s="32">
        <v>88</v>
      </c>
      <c r="Q11" s="32">
        <v>69.5</v>
      </c>
      <c r="R11" s="32">
        <v>54.5</v>
      </c>
      <c r="S11" s="32">
        <v>17</v>
      </c>
      <c r="T11" s="32">
        <v>22</v>
      </c>
      <c r="U11" s="32">
        <v>96</v>
      </c>
      <c r="V11" s="32">
        <v>50</v>
      </c>
      <c r="W11" s="32">
        <v>133</v>
      </c>
      <c r="X11" s="32">
        <v>131</v>
      </c>
      <c r="Y11" s="32">
        <v>5</v>
      </c>
      <c r="Z11" s="99">
        <v>85</v>
      </c>
      <c r="AA11" s="32">
        <v>50.5</v>
      </c>
      <c r="AB11" s="125">
        <v>71.3</v>
      </c>
      <c r="AC11" s="109">
        <v>36</v>
      </c>
      <c r="AD11" s="26">
        <v>43.5</v>
      </c>
      <c r="AE11" s="31">
        <f t="shared" si="1"/>
        <v>4.5</v>
      </c>
      <c r="AF11" s="47">
        <f t="shared" si="0"/>
        <v>57.669230769230772</v>
      </c>
      <c r="AG11" s="31">
        <f t="shared" si="3"/>
        <v>133</v>
      </c>
      <c r="AH11" s="110" t="s">
        <v>6</v>
      </c>
    </row>
    <row r="12" spans="1:34">
      <c r="A12" s="25" t="s">
        <v>7</v>
      </c>
      <c r="B12" s="25">
        <v>58.2</v>
      </c>
      <c r="C12" s="25">
        <v>28.6</v>
      </c>
      <c r="D12" s="25">
        <v>43.9</v>
      </c>
      <c r="E12" s="25">
        <v>18.899999999999999</v>
      </c>
      <c r="F12" s="25">
        <v>73.5</v>
      </c>
      <c r="G12" s="25">
        <v>96.5</v>
      </c>
      <c r="H12" s="25">
        <v>37</v>
      </c>
      <c r="I12" s="25">
        <v>79</v>
      </c>
      <c r="J12" s="25">
        <v>28.5</v>
      </c>
      <c r="K12" s="25">
        <v>26</v>
      </c>
      <c r="L12" s="25">
        <v>88</v>
      </c>
      <c r="M12" s="31">
        <v>39</v>
      </c>
      <c r="N12" s="31">
        <v>146.5</v>
      </c>
      <c r="O12" s="31">
        <v>26.5</v>
      </c>
      <c r="P12" s="32">
        <v>72.5</v>
      </c>
      <c r="Q12" s="32">
        <v>59.5</v>
      </c>
      <c r="R12" s="32">
        <v>95.5</v>
      </c>
      <c r="S12" s="32">
        <v>23.5</v>
      </c>
      <c r="T12" s="32">
        <v>53</v>
      </c>
      <c r="U12" s="32">
        <v>116.5</v>
      </c>
      <c r="V12" s="32">
        <v>40</v>
      </c>
      <c r="W12" s="32">
        <v>40.5</v>
      </c>
      <c r="X12" s="32">
        <v>92</v>
      </c>
      <c r="Y12" s="32">
        <v>72.5</v>
      </c>
      <c r="Z12" s="99">
        <v>23.5</v>
      </c>
      <c r="AA12" s="154">
        <v>15</v>
      </c>
      <c r="AB12" s="125">
        <v>129.80000000000001</v>
      </c>
      <c r="AC12" s="109">
        <v>72</v>
      </c>
      <c r="AD12" s="26">
        <v>59.2</v>
      </c>
      <c r="AE12" s="155">
        <f t="shared" si="1"/>
        <v>15</v>
      </c>
      <c r="AF12" s="47">
        <f t="shared" si="0"/>
        <v>57.465384615384615</v>
      </c>
      <c r="AG12" s="31">
        <f t="shared" si="3"/>
        <v>146.5</v>
      </c>
      <c r="AH12" s="110" t="s">
        <v>7</v>
      </c>
    </row>
    <row r="13" spans="1:34">
      <c r="A13" s="25" t="s">
        <v>8</v>
      </c>
      <c r="B13" s="25">
        <v>128.1</v>
      </c>
      <c r="C13" s="25">
        <v>317.2</v>
      </c>
      <c r="D13" s="25">
        <v>350.6</v>
      </c>
      <c r="E13" s="25">
        <v>224.9</v>
      </c>
      <c r="F13" s="25">
        <v>37.5</v>
      </c>
      <c r="G13" s="25">
        <v>21</v>
      </c>
      <c r="H13" s="25">
        <v>179</v>
      </c>
      <c r="I13" s="25">
        <v>163</v>
      </c>
      <c r="J13" s="25">
        <v>189.5</v>
      </c>
      <c r="K13" s="25">
        <v>98</v>
      </c>
      <c r="L13" s="25">
        <v>214.5</v>
      </c>
      <c r="M13" s="31">
        <v>135.5</v>
      </c>
      <c r="N13" s="31">
        <v>30.5</v>
      </c>
      <c r="O13" s="31">
        <v>108</v>
      </c>
      <c r="P13" s="32">
        <v>130.5</v>
      </c>
      <c r="Q13" s="32">
        <v>38</v>
      </c>
      <c r="R13" s="32">
        <v>225</v>
      </c>
      <c r="S13" s="32">
        <v>31.5</v>
      </c>
      <c r="T13" s="33">
        <v>153</v>
      </c>
      <c r="U13" s="33">
        <v>60</v>
      </c>
      <c r="V13" s="33">
        <v>77.5</v>
      </c>
      <c r="W13" s="33">
        <v>130</v>
      </c>
      <c r="X13" s="33">
        <v>203</v>
      </c>
      <c r="Y13" s="33">
        <v>208.5</v>
      </c>
      <c r="Z13" s="100">
        <v>105.5</v>
      </c>
      <c r="AA13" s="154">
        <v>20</v>
      </c>
      <c r="AB13" s="126"/>
      <c r="AC13" s="109">
        <v>114</v>
      </c>
      <c r="AD13" s="26">
        <v>130.19999999999999</v>
      </c>
      <c r="AE13" s="155">
        <f t="shared" si="1"/>
        <v>20</v>
      </c>
      <c r="AF13" s="47">
        <f t="shared" si="0"/>
        <v>137.6846153846154</v>
      </c>
      <c r="AG13" s="31">
        <f t="shared" si="3"/>
        <v>350.6</v>
      </c>
      <c r="AH13" s="110" t="s">
        <v>8</v>
      </c>
    </row>
    <row r="14" spans="1:34">
      <c r="A14" s="25" t="s">
        <v>9</v>
      </c>
      <c r="B14" s="25">
        <v>134</v>
      </c>
      <c r="C14" s="25">
        <v>135.9</v>
      </c>
      <c r="D14" s="25">
        <v>191.5</v>
      </c>
      <c r="E14" s="25">
        <v>243.5</v>
      </c>
      <c r="F14" s="25">
        <v>64</v>
      </c>
      <c r="G14" s="25">
        <v>85</v>
      </c>
      <c r="H14" s="25">
        <v>26.5</v>
      </c>
      <c r="I14" s="25">
        <v>156.5</v>
      </c>
      <c r="J14" s="25">
        <v>201</v>
      </c>
      <c r="K14" s="25">
        <v>196</v>
      </c>
      <c r="L14" s="25">
        <v>114</v>
      </c>
      <c r="M14" s="31">
        <v>94</v>
      </c>
      <c r="N14" s="31">
        <v>338</v>
      </c>
      <c r="O14" s="31">
        <v>229</v>
      </c>
      <c r="P14" s="32">
        <v>91</v>
      </c>
      <c r="Q14" s="32">
        <v>17.5</v>
      </c>
      <c r="R14" s="32">
        <v>255.5</v>
      </c>
      <c r="S14" s="32">
        <v>164.5</v>
      </c>
      <c r="T14" s="33">
        <v>201.5</v>
      </c>
      <c r="U14" s="33">
        <v>63</v>
      </c>
      <c r="V14" s="33">
        <v>84.5</v>
      </c>
      <c r="W14" s="33">
        <v>204</v>
      </c>
      <c r="X14" s="33">
        <v>138</v>
      </c>
      <c r="Y14" s="33">
        <v>137</v>
      </c>
      <c r="Z14" s="100">
        <v>205</v>
      </c>
      <c r="AA14" s="154">
        <v>12</v>
      </c>
      <c r="AB14" s="126"/>
      <c r="AC14" s="109">
        <v>150</v>
      </c>
      <c r="AD14" s="26">
        <v>153.5</v>
      </c>
      <c r="AE14" s="155">
        <f t="shared" si="1"/>
        <v>12</v>
      </c>
      <c r="AF14" s="47">
        <f t="shared" si="0"/>
        <v>145.47692307692307</v>
      </c>
      <c r="AG14" s="31">
        <f t="shared" si="3"/>
        <v>338</v>
      </c>
      <c r="AH14" s="110" t="s">
        <v>9</v>
      </c>
    </row>
    <row r="15" spans="1:34">
      <c r="A15" s="25" t="s">
        <v>10</v>
      </c>
      <c r="B15" s="25">
        <v>51</v>
      </c>
      <c r="C15" s="25">
        <v>88.6</v>
      </c>
      <c r="D15" s="25">
        <v>157</v>
      </c>
      <c r="E15" s="25">
        <v>141.4</v>
      </c>
      <c r="F15" s="25">
        <v>285</v>
      </c>
      <c r="G15" s="25">
        <v>109</v>
      </c>
      <c r="H15" s="25">
        <v>32.5</v>
      </c>
      <c r="I15" s="25">
        <v>63.5</v>
      </c>
      <c r="J15" s="25">
        <v>197.5</v>
      </c>
      <c r="K15" s="25">
        <v>8.5</v>
      </c>
      <c r="L15" s="25">
        <v>343</v>
      </c>
      <c r="M15" s="31">
        <v>126</v>
      </c>
      <c r="N15" s="31">
        <v>98.5</v>
      </c>
      <c r="O15" s="31">
        <v>52.5</v>
      </c>
      <c r="P15" s="32">
        <v>165</v>
      </c>
      <c r="Q15" s="32">
        <v>122.5</v>
      </c>
      <c r="R15" s="32">
        <v>124.5</v>
      </c>
      <c r="S15" s="32">
        <v>82.5</v>
      </c>
      <c r="T15" s="32">
        <v>114.5</v>
      </c>
      <c r="U15" s="32">
        <v>183.5</v>
      </c>
      <c r="V15" s="32">
        <v>136.5</v>
      </c>
      <c r="W15" s="32">
        <v>22</v>
      </c>
      <c r="X15" s="32">
        <v>390</v>
      </c>
      <c r="Y15" s="32">
        <v>51.5</v>
      </c>
      <c r="Z15" s="99">
        <v>168</v>
      </c>
      <c r="AA15" s="32">
        <v>60.5</v>
      </c>
      <c r="AB15" s="125"/>
      <c r="AC15" s="109">
        <v>90</v>
      </c>
      <c r="AD15" s="26">
        <v>92.3</v>
      </c>
      <c r="AE15" s="31">
        <f t="shared" si="1"/>
        <v>8.5</v>
      </c>
      <c r="AF15" s="47">
        <f t="shared" si="0"/>
        <v>129.80769230769232</v>
      </c>
      <c r="AG15" s="31">
        <f t="shared" si="3"/>
        <v>390</v>
      </c>
      <c r="AH15" s="110" t="s">
        <v>10</v>
      </c>
    </row>
    <row r="16" spans="1:34">
      <c r="A16" s="25" t="s">
        <v>11</v>
      </c>
      <c r="B16" s="25">
        <v>69.099999999999994</v>
      </c>
      <c r="C16" s="25">
        <v>20.399999999999999</v>
      </c>
      <c r="D16" s="25">
        <v>25</v>
      </c>
      <c r="E16" s="25">
        <v>90.2</v>
      </c>
      <c r="F16" s="25">
        <v>139.5</v>
      </c>
      <c r="G16" s="25">
        <v>125</v>
      </c>
      <c r="H16" s="25">
        <v>60.5</v>
      </c>
      <c r="I16" s="25">
        <v>28</v>
      </c>
      <c r="J16" s="25">
        <v>126.5</v>
      </c>
      <c r="K16" s="25">
        <v>2</v>
      </c>
      <c r="L16" s="25">
        <v>109.5</v>
      </c>
      <c r="M16" s="31">
        <v>242.5</v>
      </c>
      <c r="N16" s="31">
        <v>25.5</v>
      </c>
      <c r="O16" s="31">
        <v>22</v>
      </c>
      <c r="P16" s="32">
        <v>60.5</v>
      </c>
      <c r="Q16" s="32">
        <v>9</v>
      </c>
      <c r="R16" s="32">
        <v>159</v>
      </c>
      <c r="S16" s="32">
        <v>97.5</v>
      </c>
      <c r="T16" s="32">
        <v>108</v>
      </c>
      <c r="U16" s="32">
        <v>11</v>
      </c>
      <c r="V16" s="32">
        <v>73.5</v>
      </c>
      <c r="W16" s="32">
        <v>137</v>
      </c>
      <c r="X16" s="32">
        <v>14</v>
      </c>
      <c r="Y16" s="32">
        <v>24</v>
      </c>
      <c r="Z16" s="99">
        <v>19</v>
      </c>
      <c r="AA16" s="32">
        <v>58.6</v>
      </c>
      <c r="AB16" s="125"/>
      <c r="AC16" s="109">
        <v>74</v>
      </c>
      <c r="AD16" s="26">
        <v>81.5</v>
      </c>
      <c r="AE16" s="31">
        <f t="shared" si="1"/>
        <v>2</v>
      </c>
      <c r="AF16" s="47">
        <f t="shared" si="0"/>
        <v>71.41538461538461</v>
      </c>
      <c r="AG16" s="31">
        <f t="shared" si="3"/>
        <v>242.5</v>
      </c>
      <c r="AH16" s="110" t="s">
        <v>11</v>
      </c>
    </row>
    <row r="17" spans="1:34">
      <c r="A17" s="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09"/>
      <c r="AD17" s="26"/>
      <c r="AE17" s="31"/>
      <c r="AF17" s="47"/>
      <c r="AG17" s="31"/>
      <c r="AH17" s="108"/>
    </row>
    <row r="18" spans="1:34" ht="15.75" thickBot="1">
      <c r="A18" s="34" t="s">
        <v>12</v>
      </c>
      <c r="B18" s="35">
        <f>SUM(B5:B16)</f>
        <v>1001.1000000000001</v>
      </c>
      <c r="C18" s="35">
        <f t="shared" ref="C18:L18" si="4">SUM(C5:C16)</f>
        <v>1021.8</v>
      </c>
      <c r="D18" s="35">
        <f t="shared" si="4"/>
        <v>1382.2</v>
      </c>
      <c r="E18" s="35">
        <f t="shared" si="4"/>
        <v>1056</v>
      </c>
      <c r="F18" s="35">
        <f t="shared" si="4"/>
        <v>1310</v>
      </c>
      <c r="G18" s="35">
        <f t="shared" si="4"/>
        <v>932.5</v>
      </c>
      <c r="H18" s="35">
        <f t="shared" si="4"/>
        <v>982.5</v>
      </c>
      <c r="I18" s="35">
        <f t="shared" si="4"/>
        <v>980</v>
      </c>
      <c r="J18" s="35">
        <f t="shared" si="4"/>
        <v>1101.5</v>
      </c>
      <c r="K18" s="35">
        <f t="shared" si="4"/>
        <v>914</v>
      </c>
      <c r="L18" s="35">
        <f t="shared" si="4"/>
        <v>1374.5</v>
      </c>
      <c r="M18" s="35">
        <f t="shared" ref="M18:AC18" si="5">SUM(M5:M16)</f>
        <v>884</v>
      </c>
      <c r="N18" s="35">
        <f t="shared" si="5"/>
        <v>913</v>
      </c>
      <c r="O18" s="35">
        <f t="shared" si="5"/>
        <v>684</v>
      </c>
      <c r="P18" s="35">
        <f t="shared" si="5"/>
        <v>913</v>
      </c>
      <c r="Q18" s="35">
        <f t="shared" si="5"/>
        <v>647</v>
      </c>
      <c r="R18" s="35">
        <f t="shared" si="5"/>
        <v>1544</v>
      </c>
      <c r="S18" s="35">
        <f t="shared" si="5"/>
        <v>787</v>
      </c>
      <c r="T18" s="35">
        <f t="shared" ref="T18:AB18" si="6">SUM(T5:T16)</f>
        <v>1139.5</v>
      </c>
      <c r="U18" s="35">
        <f t="shared" si="6"/>
        <v>763</v>
      </c>
      <c r="V18" s="35">
        <f t="shared" si="6"/>
        <v>723</v>
      </c>
      <c r="W18" s="35">
        <f t="shared" si="6"/>
        <v>1121.5</v>
      </c>
      <c r="X18" s="35">
        <f t="shared" si="6"/>
        <v>1479</v>
      </c>
      <c r="Y18" s="35">
        <f t="shared" si="6"/>
        <v>861.5</v>
      </c>
      <c r="Z18" s="35">
        <f t="shared" si="6"/>
        <v>1072</v>
      </c>
      <c r="AA18" s="35">
        <f t="shared" si="6"/>
        <v>564.1</v>
      </c>
      <c r="AB18" s="139">
        <f t="shared" si="6"/>
        <v>875.19999999999982</v>
      </c>
      <c r="AC18" s="111">
        <f t="shared" si="5"/>
        <v>1004</v>
      </c>
      <c r="AD18" s="112">
        <f>SUM(AD5:AD16)</f>
        <v>1017.8</v>
      </c>
      <c r="AE18" s="113">
        <f>MIN(B17:Z18)</f>
        <v>647</v>
      </c>
      <c r="AF18" s="114">
        <f>AVERAGE(B18:Z18)</f>
        <v>1023.5039999999999</v>
      </c>
      <c r="AG18" s="31">
        <f t="shared" si="3"/>
        <v>1544</v>
      </c>
      <c r="AH18" s="115" t="s">
        <v>55</v>
      </c>
    </row>
    <row r="19" spans="1:34" ht="15">
      <c r="A19" s="116" t="s">
        <v>29</v>
      </c>
      <c r="B19" s="117">
        <f t="shared" ref="B19:AA19" si="7">B18/$AC18</f>
        <v>0.99711155378486072</v>
      </c>
      <c r="C19" s="117">
        <f t="shared" si="7"/>
        <v>1.0177290836653385</v>
      </c>
      <c r="D19" s="117">
        <f t="shared" si="7"/>
        <v>1.3766932270916334</v>
      </c>
      <c r="E19" s="117">
        <f t="shared" si="7"/>
        <v>1.0517928286852589</v>
      </c>
      <c r="F19" s="117">
        <f t="shared" si="7"/>
        <v>1.3047808764940239</v>
      </c>
      <c r="G19" s="117">
        <f t="shared" si="7"/>
        <v>0.92878486055776888</v>
      </c>
      <c r="H19" s="117">
        <f t="shared" si="7"/>
        <v>0.97858565737051795</v>
      </c>
      <c r="I19" s="117">
        <f t="shared" si="7"/>
        <v>0.9760956175298805</v>
      </c>
      <c r="J19" s="117">
        <f t="shared" si="7"/>
        <v>1.0971115537848606</v>
      </c>
      <c r="K19" s="117">
        <f t="shared" si="7"/>
        <v>0.91035856573705176</v>
      </c>
      <c r="L19" s="117">
        <f t="shared" si="7"/>
        <v>1.3690239043824701</v>
      </c>
      <c r="M19" s="117">
        <f t="shared" si="7"/>
        <v>0.88047808764940239</v>
      </c>
      <c r="N19" s="117">
        <f t="shared" si="7"/>
        <v>0.90936254980079678</v>
      </c>
      <c r="O19" s="117">
        <f t="shared" si="7"/>
        <v>0.68127490039840632</v>
      </c>
      <c r="P19" s="117">
        <f t="shared" si="7"/>
        <v>0.90936254980079678</v>
      </c>
      <c r="Q19" s="117">
        <f t="shared" si="7"/>
        <v>0.64442231075697209</v>
      </c>
      <c r="R19" s="117">
        <f t="shared" si="7"/>
        <v>1.5378486055776892</v>
      </c>
      <c r="S19" s="117">
        <f t="shared" si="7"/>
        <v>0.78386454183266929</v>
      </c>
      <c r="T19" s="117">
        <f t="shared" si="7"/>
        <v>1.1349601593625498</v>
      </c>
      <c r="U19" s="117">
        <f t="shared" si="7"/>
        <v>0.75996015936254979</v>
      </c>
      <c r="V19" s="117">
        <f t="shared" si="7"/>
        <v>0.72011952191235062</v>
      </c>
      <c r="W19" s="117">
        <f t="shared" si="7"/>
        <v>1.1170318725099602</v>
      </c>
      <c r="X19" s="117">
        <f t="shared" si="7"/>
        <v>1.4731075697211156</v>
      </c>
      <c r="Y19" s="117">
        <f t="shared" si="7"/>
        <v>0.85806772908366535</v>
      </c>
      <c r="Z19" s="117">
        <f t="shared" si="7"/>
        <v>1.0677290836653386</v>
      </c>
      <c r="AA19" s="117">
        <f t="shared" si="7"/>
        <v>0.56185258964143425</v>
      </c>
      <c r="AB19" s="138"/>
      <c r="AC19" s="10"/>
      <c r="AD19" s="10"/>
      <c r="AE19" s="2"/>
      <c r="AF19" s="2"/>
    </row>
    <row r="20" spans="1:34" ht="15">
      <c r="A20" s="118" t="s">
        <v>30</v>
      </c>
      <c r="B20" s="119">
        <f t="shared" ref="B20:AA20" si="8">B18/$AD18</f>
        <v>0.98359206130870525</v>
      </c>
      <c r="C20" s="119">
        <f t="shared" si="8"/>
        <v>1.0039300451955198</v>
      </c>
      <c r="D20" s="119">
        <f t="shared" si="8"/>
        <v>1.3580271173118492</v>
      </c>
      <c r="E20" s="119">
        <f t="shared" si="8"/>
        <v>1.0375319316172136</v>
      </c>
      <c r="F20" s="119">
        <f t="shared" si="8"/>
        <v>1.2870898015327177</v>
      </c>
      <c r="G20" s="119">
        <f t="shared" si="8"/>
        <v>0.91619178620554143</v>
      </c>
      <c r="H20" s="119">
        <f t="shared" si="8"/>
        <v>0.96531735114953832</v>
      </c>
      <c r="I20" s="119">
        <f t="shared" si="8"/>
        <v>0.96286107290233847</v>
      </c>
      <c r="J20" s="119">
        <f t="shared" si="8"/>
        <v>1.0822361957162507</v>
      </c>
      <c r="K20" s="119">
        <f t="shared" si="8"/>
        <v>0.89801532717626253</v>
      </c>
      <c r="L20" s="119">
        <f t="shared" si="8"/>
        <v>1.3504617803104737</v>
      </c>
      <c r="M20" s="119">
        <f t="shared" si="8"/>
        <v>0.86853998820986444</v>
      </c>
      <c r="N20" s="119">
        <f t="shared" si="8"/>
        <v>0.89703281587738259</v>
      </c>
      <c r="O20" s="119">
        <f t="shared" si="8"/>
        <v>0.67203772843387699</v>
      </c>
      <c r="P20" s="119">
        <f t="shared" si="8"/>
        <v>0.89703281587738259</v>
      </c>
      <c r="Q20" s="119">
        <f t="shared" si="8"/>
        <v>0.63568481037531932</v>
      </c>
      <c r="R20" s="119">
        <f t="shared" si="8"/>
        <v>1.516997445470623</v>
      </c>
      <c r="S20" s="119">
        <f t="shared" si="8"/>
        <v>0.77323639221851059</v>
      </c>
      <c r="T20" s="119">
        <f t="shared" si="8"/>
        <v>1.1195716250736885</v>
      </c>
      <c r="U20" s="119">
        <f t="shared" si="8"/>
        <v>0.74965612104539203</v>
      </c>
      <c r="V20" s="119">
        <f t="shared" si="8"/>
        <v>0.71035566909019454</v>
      </c>
      <c r="W20" s="119">
        <f t="shared" si="8"/>
        <v>1.1018864216938495</v>
      </c>
      <c r="X20" s="119">
        <f t="shared" si="8"/>
        <v>1.4531342110434271</v>
      </c>
      <c r="Y20" s="119">
        <f t="shared" si="8"/>
        <v>0.8464334839850659</v>
      </c>
      <c r="Z20" s="119">
        <f t="shared" si="8"/>
        <v>1.0532521123992926</v>
      </c>
      <c r="AA20" s="119">
        <f t="shared" si="8"/>
        <v>0.55423462369817256</v>
      </c>
      <c r="AB20" s="138"/>
      <c r="AC20" s="10"/>
      <c r="AD20" s="10"/>
      <c r="AE20" s="2"/>
      <c r="AF20" s="2"/>
    </row>
    <row r="21" spans="1:34">
      <c r="N21" s="11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34"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140" t="s">
        <v>62</v>
      </c>
      <c r="AB22" s="141">
        <f>MEDIAN(B18:AA18)</f>
        <v>981.25</v>
      </c>
      <c r="AC22" s="142" t="s">
        <v>63</v>
      </c>
    </row>
    <row r="23" spans="1:34"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140" t="s">
        <v>61</v>
      </c>
      <c r="AB23" s="141">
        <f>MEDIAN(M18:AA18)</f>
        <v>884</v>
      </c>
      <c r="AC23" s="142" t="s">
        <v>63</v>
      </c>
    </row>
    <row r="24" spans="1:34"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34"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34"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34"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34"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34"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34"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34"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34"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6:28"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6:28"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6:28"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6:28"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6:28"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6:28"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6:28"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6:28"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6:28"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6:28"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6:28"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6:28"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6:28"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6:28"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6:28"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6:28"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32"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32"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32"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32"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32" ht="15.75">
      <c r="B53" s="9"/>
      <c r="C53" s="9"/>
      <c r="D53" s="9"/>
      <c r="E53" s="9"/>
      <c r="F53" s="9"/>
      <c r="G53" s="9"/>
      <c r="H53" s="62" t="s">
        <v>35</v>
      </c>
      <c r="I53" s="9"/>
      <c r="J53" s="9"/>
      <c r="K53" s="9"/>
      <c r="L53" s="9"/>
      <c r="M53" s="2"/>
      <c r="N53" s="9" t="s">
        <v>18</v>
      </c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2"/>
      <c r="AD53" s="2"/>
      <c r="AE53" s="2"/>
      <c r="AF53" s="2"/>
    </row>
    <row r="54" spans="1:3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9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2"/>
      <c r="AD54" s="2"/>
      <c r="AE54" s="2"/>
      <c r="AF54" s="2"/>
    </row>
    <row r="55" spans="1:32">
      <c r="N55" s="6" t="s">
        <v>56</v>
      </c>
      <c r="P55" s="5"/>
      <c r="R55" s="5"/>
      <c r="T55" s="6" t="s">
        <v>56</v>
      </c>
      <c r="V55" s="5"/>
      <c r="W55" s="5"/>
      <c r="X55" s="5"/>
      <c r="Z55" s="6" t="s">
        <v>56</v>
      </c>
      <c r="AA55" s="44"/>
      <c r="AB55" s="44"/>
      <c r="AD55" s="5"/>
    </row>
    <row r="56" spans="1:3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N56" s="14" t="s">
        <v>17</v>
      </c>
      <c r="O56" s="15" t="s">
        <v>16</v>
      </c>
      <c r="P56" s="15" t="s">
        <v>15</v>
      </c>
      <c r="R56" s="127"/>
      <c r="S56" s="130"/>
      <c r="T56" s="14" t="s">
        <v>17</v>
      </c>
      <c r="U56" s="15" t="s">
        <v>16</v>
      </c>
      <c r="V56" s="15" t="s">
        <v>15</v>
      </c>
      <c r="W56" s="15"/>
      <c r="X56" s="127"/>
      <c r="Y56" s="130"/>
      <c r="Z56" s="14" t="s">
        <v>17</v>
      </c>
      <c r="AA56" s="15" t="s">
        <v>16</v>
      </c>
      <c r="AB56" s="15"/>
      <c r="AC56" s="15" t="s">
        <v>15</v>
      </c>
    </row>
    <row r="57" spans="1:32">
      <c r="A57" s="1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13" t="s">
        <v>19</v>
      </c>
      <c r="N57" s="17"/>
      <c r="O57" s="7"/>
      <c r="P57" s="7"/>
      <c r="R57" s="20"/>
      <c r="S57" s="130" t="s">
        <v>19</v>
      </c>
      <c r="T57" s="7"/>
      <c r="U57" s="7"/>
      <c r="V57" s="7"/>
      <c r="W57" s="7"/>
      <c r="X57" s="7"/>
      <c r="Y57" s="13" t="s">
        <v>19</v>
      </c>
    </row>
    <row r="58" spans="1:3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63">
        <v>35582</v>
      </c>
      <c r="M58" s="19">
        <v>18.600000000000001</v>
      </c>
      <c r="N58" s="17"/>
      <c r="O58" s="7"/>
      <c r="P58" s="7"/>
      <c r="Q58" s="64"/>
      <c r="R58" s="63">
        <v>35612</v>
      </c>
      <c r="S58" s="49">
        <v>20.9</v>
      </c>
      <c r="T58" s="20"/>
      <c r="U58" s="20"/>
      <c r="V58" s="52"/>
      <c r="W58" s="51"/>
      <c r="X58" s="63">
        <v>35643</v>
      </c>
      <c r="Y58" s="49">
        <v>23.1</v>
      </c>
      <c r="Z58" s="20"/>
      <c r="AA58" s="20"/>
      <c r="AB58" s="20"/>
      <c r="AC58" s="52"/>
    </row>
    <row r="59" spans="1:3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63">
        <v>35947</v>
      </c>
      <c r="M59" s="19">
        <v>19.3</v>
      </c>
      <c r="N59" s="17"/>
      <c r="O59" s="7"/>
      <c r="P59" s="7"/>
      <c r="Q59" s="64"/>
      <c r="R59" s="63">
        <v>35977</v>
      </c>
      <c r="S59" s="49">
        <v>22.6</v>
      </c>
      <c r="T59" s="20"/>
      <c r="U59" s="20"/>
      <c r="V59" s="52"/>
      <c r="W59" s="51"/>
      <c r="X59" s="63">
        <v>36008</v>
      </c>
      <c r="Y59" s="49">
        <v>22.6</v>
      </c>
      <c r="Z59" s="20"/>
      <c r="AA59" s="20"/>
      <c r="AB59" s="20"/>
      <c r="AC59" s="52"/>
    </row>
    <row r="60" spans="1:3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63">
        <v>36312</v>
      </c>
      <c r="M60" s="19">
        <v>18.3</v>
      </c>
      <c r="N60" s="17">
        <v>30</v>
      </c>
      <c r="O60" s="7">
        <v>13</v>
      </c>
      <c r="P60" s="7">
        <v>1</v>
      </c>
      <c r="Q60" s="64"/>
      <c r="R60" s="63">
        <v>36342</v>
      </c>
      <c r="S60" s="49">
        <v>22.7</v>
      </c>
      <c r="T60" s="20">
        <v>31</v>
      </c>
      <c r="U60" s="20">
        <v>30</v>
      </c>
      <c r="V60" s="52">
        <v>15</v>
      </c>
      <c r="W60" s="51"/>
      <c r="X60" s="63">
        <v>36373</v>
      </c>
      <c r="Y60" s="49">
        <v>22</v>
      </c>
      <c r="Z60" s="20">
        <v>31</v>
      </c>
      <c r="AA60" s="20">
        <v>27</v>
      </c>
      <c r="AB60" s="20"/>
      <c r="AC60" s="52">
        <v>10</v>
      </c>
    </row>
    <row r="61" spans="1:3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63">
        <v>36678</v>
      </c>
      <c r="M61" s="19">
        <v>19.899999999999999</v>
      </c>
      <c r="N61" s="17">
        <v>28</v>
      </c>
      <c r="O61" s="7">
        <v>22</v>
      </c>
      <c r="P61" s="7">
        <v>0</v>
      </c>
      <c r="Q61" s="64"/>
      <c r="R61" s="63">
        <v>36708</v>
      </c>
      <c r="S61" s="49">
        <v>19.7</v>
      </c>
      <c r="T61" s="20">
        <v>28</v>
      </c>
      <c r="U61" s="20">
        <v>21</v>
      </c>
      <c r="V61" s="52">
        <v>7</v>
      </c>
      <c r="W61" s="51"/>
      <c r="X61" s="63">
        <v>36739</v>
      </c>
      <c r="Y61" s="49">
        <v>22.9</v>
      </c>
      <c r="Z61" s="20">
        <v>30</v>
      </c>
      <c r="AA61" s="20">
        <v>26</v>
      </c>
      <c r="AB61" s="20"/>
      <c r="AC61" s="52">
        <v>17</v>
      </c>
    </row>
    <row r="62" spans="1:3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63">
        <v>37043</v>
      </c>
      <c r="M62" s="19">
        <v>19.3</v>
      </c>
      <c r="N62" s="17">
        <v>25</v>
      </c>
      <c r="O62" s="7">
        <v>17</v>
      </c>
      <c r="P62" s="7">
        <v>4</v>
      </c>
      <c r="Q62" s="64"/>
      <c r="R62" s="63">
        <v>37073</v>
      </c>
      <c r="S62" s="55">
        <v>22</v>
      </c>
      <c r="T62" s="20">
        <v>30</v>
      </c>
      <c r="U62" s="20">
        <v>25</v>
      </c>
      <c r="V62" s="52">
        <v>16</v>
      </c>
      <c r="W62" s="51"/>
      <c r="X62" s="63">
        <v>37104</v>
      </c>
      <c r="Y62" s="49">
        <v>22.9</v>
      </c>
      <c r="Z62" s="20">
        <v>30</v>
      </c>
      <c r="AA62" s="20">
        <v>28</v>
      </c>
      <c r="AB62" s="20"/>
      <c r="AC62" s="52">
        <v>16</v>
      </c>
    </row>
    <row r="63" spans="1:3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63">
        <v>37408</v>
      </c>
      <c r="M63" s="19">
        <v>20.5</v>
      </c>
      <c r="N63" s="17">
        <v>28</v>
      </c>
      <c r="O63" s="7">
        <v>21</v>
      </c>
      <c r="P63" s="7">
        <v>13</v>
      </c>
      <c r="Q63" s="64"/>
      <c r="R63" s="63">
        <v>37438</v>
      </c>
      <c r="S63" s="49">
        <v>21.5</v>
      </c>
      <c r="T63" s="20">
        <v>31</v>
      </c>
      <c r="U63" s="20">
        <v>25</v>
      </c>
      <c r="V63" s="52">
        <v>6</v>
      </c>
      <c r="W63" s="51"/>
      <c r="X63" s="63">
        <v>37469</v>
      </c>
      <c r="Y63" s="49">
        <v>20.9</v>
      </c>
      <c r="Z63" s="20">
        <v>31</v>
      </c>
      <c r="AA63" s="20">
        <v>23</v>
      </c>
      <c r="AB63" s="20"/>
      <c r="AC63" s="52">
        <v>6</v>
      </c>
    </row>
    <row r="64" spans="1:3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63">
        <v>37773</v>
      </c>
      <c r="M64" s="19">
        <v>24.1</v>
      </c>
      <c r="N64" s="17">
        <v>30</v>
      </c>
      <c r="O64" s="7">
        <v>30</v>
      </c>
      <c r="P64" s="7">
        <v>23</v>
      </c>
      <c r="Q64" s="64"/>
      <c r="R64" s="63">
        <v>37803</v>
      </c>
      <c r="S64" s="49">
        <v>23.8</v>
      </c>
      <c r="T64" s="20">
        <v>31</v>
      </c>
      <c r="U64" s="20">
        <v>31</v>
      </c>
      <c r="V64" s="52">
        <v>20</v>
      </c>
      <c r="W64" s="51"/>
      <c r="X64" s="63">
        <v>37834</v>
      </c>
      <c r="Y64" s="49">
        <v>26.2</v>
      </c>
      <c r="Z64" s="20">
        <v>31</v>
      </c>
      <c r="AA64" s="20">
        <v>30</v>
      </c>
      <c r="AB64" s="20"/>
      <c r="AC64" s="52">
        <v>27</v>
      </c>
    </row>
    <row r="65" spans="1:29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63">
        <v>38139</v>
      </c>
      <c r="M65" s="19">
        <v>20.5</v>
      </c>
      <c r="N65" s="17">
        <v>30</v>
      </c>
      <c r="O65" s="7">
        <v>21</v>
      </c>
      <c r="P65" s="7">
        <v>9</v>
      </c>
      <c r="Q65" s="64"/>
      <c r="R65" s="63">
        <v>38169</v>
      </c>
      <c r="S65" s="49">
        <v>22.8</v>
      </c>
      <c r="T65" s="20">
        <v>31</v>
      </c>
      <c r="U65" s="20">
        <v>27</v>
      </c>
      <c r="V65" s="52">
        <v>16</v>
      </c>
      <c r="W65" s="51"/>
      <c r="X65" s="63">
        <v>38200</v>
      </c>
      <c r="Y65" s="49">
        <v>21.8</v>
      </c>
      <c r="Z65" s="20">
        <v>31</v>
      </c>
      <c r="AA65" s="20">
        <v>26</v>
      </c>
      <c r="AB65" s="20"/>
      <c r="AC65" s="52">
        <v>9</v>
      </c>
    </row>
    <row r="66" spans="1:29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63">
        <v>38504</v>
      </c>
      <c r="M66" s="19">
        <v>21.7</v>
      </c>
      <c r="N66" s="17">
        <v>30</v>
      </c>
      <c r="O66" s="7">
        <v>24</v>
      </c>
      <c r="P66" s="7">
        <v>13</v>
      </c>
      <c r="Q66" s="64"/>
      <c r="R66" s="63">
        <v>38534</v>
      </c>
      <c r="S66" s="49">
        <v>23.1</v>
      </c>
      <c r="T66" s="20">
        <v>31</v>
      </c>
      <c r="U66" s="20">
        <v>27</v>
      </c>
      <c r="V66" s="52">
        <v>15</v>
      </c>
      <c r="W66" s="51"/>
      <c r="X66" s="63">
        <v>38565</v>
      </c>
      <c r="Y66" s="49">
        <v>21.1</v>
      </c>
      <c r="Z66" s="20">
        <v>30</v>
      </c>
      <c r="AA66" s="20">
        <v>23</v>
      </c>
      <c r="AB66" s="20"/>
      <c r="AC66" s="52">
        <v>8</v>
      </c>
    </row>
    <row r="67" spans="1:29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63">
        <v>38869</v>
      </c>
      <c r="M67" s="19">
        <v>20.5</v>
      </c>
      <c r="N67" s="17">
        <v>28</v>
      </c>
      <c r="O67" s="7">
        <v>23</v>
      </c>
      <c r="P67" s="7">
        <v>14</v>
      </c>
      <c r="Q67" s="64"/>
      <c r="R67" s="160">
        <v>38899</v>
      </c>
      <c r="S67" s="49">
        <v>25.7</v>
      </c>
      <c r="T67" s="20">
        <v>31</v>
      </c>
      <c r="U67" s="20">
        <v>31</v>
      </c>
      <c r="V67" s="52">
        <v>27</v>
      </c>
      <c r="W67" s="51"/>
      <c r="X67" s="63">
        <v>38930</v>
      </c>
      <c r="Y67" s="49">
        <v>20</v>
      </c>
      <c r="Z67" s="20">
        <v>31</v>
      </c>
      <c r="AA67" s="20">
        <v>20</v>
      </c>
      <c r="AB67" s="20"/>
      <c r="AC67" s="52">
        <v>1</v>
      </c>
    </row>
    <row r="68" spans="1:29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63">
        <v>39234</v>
      </c>
      <c r="M68" s="19">
        <v>19.399999999999999</v>
      </c>
      <c r="N68" s="20">
        <v>28</v>
      </c>
      <c r="O68" s="7">
        <v>18</v>
      </c>
      <c r="P68" s="7">
        <v>3</v>
      </c>
      <c r="Q68" s="64"/>
      <c r="R68" s="160">
        <v>39264</v>
      </c>
      <c r="S68" s="49">
        <v>20.8</v>
      </c>
      <c r="T68" s="20">
        <v>31</v>
      </c>
      <c r="U68" s="20">
        <v>24</v>
      </c>
      <c r="V68" s="52">
        <v>11</v>
      </c>
      <c r="W68" s="51"/>
      <c r="X68" s="63">
        <v>39295</v>
      </c>
      <c r="Y68" s="49">
        <v>20.7</v>
      </c>
      <c r="Z68" s="20">
        <v>30</v>
      </c>
      <c r="AA68" s="20">
        <v>19</v>
      </c>
      <c r="AB68" s="20"/>
      <c r="AC68" s="52">
        <v>8</v>
      </c>
    </row>
    <row r="69" spans="1:29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63">
        <v>39600</v>
      </c>
      <c r="M69" s="19">
        <v>19.600000000000001</v>
      </c>
      <c r="N69" s="20">
        <v>24</v>
      </c>
      <c r="O69" s="7">
        <v>14</v>
      </c>
      <c r="P69" s="7">
        <v>7</v>
      </c>
      <c r="Q69" s="64"/>
      <c r="R69" s="160">
        <v>39630</v>
      </c>
      <c r="S69" s="49">
        <v>21.5</v>
      </c>
      <c r="T69" s="20">
        <v>31</v>
      </c>
      <c r="U69" s="20">
        <v>24</v>
      </c>
      <c r="V69" s="52">
        <v>11</v>
      </c>
      <c r="W69" s="51"/>
      <c r="X69" s="63">
        <v>39661</v>
      </c>
      <c r="Y69" s="49">
        <v>20.7</v>
      </c>
      <c r="Z69" s="20">
        <v>31</v>
      </c>
      <c r="AA69" s="20">
        <v>21</v>
      </c>
      <c r="AB69" s="20"/>
      <c r="AC69" s="52">
        <v>6</v>
      </c>
    </row>
    <row r="70" spans="1:29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63">
        <v>39965</v>
      </c>
      <c r="M70" s="19">
        <v>20.399999999999999</v>
      </c>
      <c r="N70" s="20">
        <v>29</v>
      </c>
      <c r="O70" s="7">
        <v>20</v>
      </c>
      <c r="P70" s="7">
        <v>7</v>
      </c>
      <c r="Q70" s="64"/>
      <c r="R70" s="160">
        <v>39995</v>
      </c>
      <c r="S70" s="49">
        <v>22.9</v>
      </c>
      <c r="T70" s="20">
        <v>31</v>
      </c>
      <c r="U70" s="20">
        <v>29</v>
      </c>
      <c r="V70" s="52">
        <v>19</v>
      </c>
      <c r="W70" s="51"/>
      <c r="X70" s="63">
        <v>40026</v>
      </c>
      <c r="Y70" s="49">
        <v>24.4</v>
      </c>
      <c r="Z70" s="20">
        <v>31</v>
      </c>
      <c r="AA70" s="20">
        <v>31</v>
      </c>
      <c r="AB70" s="20"/>
      <c r="AC70" s="52">
        <v>23</v>
      </c>
    </row>
    <row r="71" spans="1:29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63">
        <v>40330</v>
      </c>
      <c r="M71" s="19">
        <v>19.2</v>
      </c>
      <c r="N71" s="20">
        <v>28</v>
      </c>
      <c r="O71" s="7">
        <v>15</v>
      </c>
      <c r="P71" s="7">
        <v>6</v>
      </c>
      <c r="Q71" s="64"/>
      <c r="R71" s="160">
        <v>40360</v>
      </c>
      <c r="S71" s="49">
        <v>23.9</v>
      </c>
      <c r="T71" s="20">
        <v>31</v>
      </c>
      <c r="U71" s="20">
        <v>31</v>
      </c>
      <c r="V71" s="52">
        <v>20</v>
      </c>
      <c r="W71" s="51"/>
      <c r="X71" s="63">
        <v>40391</v>
      </c>
      <c r="Y71" s="49">
        <v>22</v>
      </c>
      <c r="Z71" s="20">
        <v>31</v>
      </c>
      <c r="AA71" s="20">
        <v>25</v>
      </c>
      <c r="AB71" s="20"/>
      <c r="AC71" s="52">
        <v>13</v>
      </c>
    </row>
    <row r="72" spans="1:29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37">
        <v>40695</v>
      </c>
      <c r="M72" s="22">
        <v>19.8</v>
      </c>
      <c r="N72" s="23">
        <v>28</v>
      </c>
      <c r="O72" s="8">
        <v>18</v>
      </c>
      <c r="P72" s="8">
        <v>6</v>
      </c>
      <c r="Q72" s="64"/>
      <c r="R72" s="157">
        <v>40725</v>
      </c>
      <c r="S72" s="50">
        <v>20.5</v>
      </c>
      <c r="T72" s="23">
        <v>30</v>
      </c>
      <c r="U72" s="23">
        <v>19</v>
      </c>
      <c r="V72" s="53">
        <v>7</v>
      </c>
      <c r="W72" s="36"/>
      <c r="X72" s="37">
        <v>40756</v>
      </c>
      <c r="Y72" s="50">
        <v>21.7</v>
      </c>
      <c r="Z72" s="23">
        <v>31</v>
      </c>
      <c r="AA72" s="23">
        <v>24</v>
      </c>
      <c r="AB72" s="23"/>
      <c r="AC72" s="53">
        <v>13</v>
      </c>
    </row>
    <row r="73" spans="1:29">
      <c r="A73" s="40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7">
        <v>41061</v>
      </c>
      <c r="M73" s="22">
        <v>20.12</v>
      </c>
      <c r="N73" s="23">
        <v>29</v>
      </c>
      <c r="O73" s="8">
        <v>20</v>
      </c>
      <c r="P73" s="8">
        <v>6</v>
      </c>
      <c r="Q73" s="64"/>
      <c r="R73" s="157">
        <v>41091</v>
      </c>
      <c r="S73" s="50">
        <v>21.83</v>
      </c>
      <c r="T73" s="23">
        <v>31</v>
      </c>
      <c r="U73" s="8">
        <v>26</v>
      </c>
      <c r="V73" s="53">
        <v>11</v>
      </c>
      <c r="W73" s="36"/>
      <c r="X73" s="37">
        <v>41122</v>
      </c>
      <c r="Y73" s="50">
        <v>23.69</v>
      </c>
      <c r="Z73" s="23">
        <v>30</v>
      </c>
      <c r="AA73" s="8">
        <v>27</v>
      </c>
      <c r="AB73" s="8"/>
      <c r="AC73" s="53">
        <v>20</v>
      </c>
    </row>
    <row r="74" spans="1:29">
      <c r="A74" s="4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7">
        <v>41426</v>
      </c>
      <c r="M74" s="22">
        <v>18.5</v>
      </c>
      <c r="N74" s="23">
        <v>29</v>
      </c>
      <c r="O74" s="8">
        <v>15</v>
      </c>
      <c r="P74" s="8">
        <v>2</v>
      </c>
      <c r="Q74" s="64"/>
      <c r="R74" s="157">
        <v>41456</v>
      </c>
      <c r="S74" s="50">
        <v>23.2</v>
      </c>
      <c r="T74" s="23">
        <v>31</v>
      </c>
      <c r="U74" s="8">
        <v>30</v>
      </c>
      <c r="V74" s="53">
        <v>22</v>
      </c>
      <c r="W74" s="39"/>
      <c r="X74" s="37">
        <v>41487</v>
      </c>
      <c r="Y74" s="53">
        <v>21.4</v>
      </c>
      <c r="Z74" s="23">
        <v>31</v>
      </c>
      <c r="AA74" s="8">
        <v>29</v>
      </c>
      <c r="AB74" s="8"/>
      <c r="AC74" s="53">
        <v>11</v>
      </c>
    </row>
    <row r="75" spans="1:29">
      <c r="A75" s="4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7">
        <v>41791</v>
      </c>
      <c r="M75" s="50">
        <v>21.4</v>
      </c>
      <c r="N75" s="23">
        <v>30</v>
      </c>
      <c r="O75" s="8">
        <v>23</v>
      </c>
      <c r="P75" s="8">
        <v>12</v>
      </c>
      <c r="Q75" s="67"/>
      <c r="R75" s="157">
        <v>41821</v>
      </c>
      <c r="S75" s="50">
        <v>20.7</v>
      </c>
      <c r="T75" s="23">
        <v>20</v>
      </c>
      <c r="U75" s="8">
        <v>20</v>
      </c>
      <c r="V75" s="53">
        <v>4</v>
      </c>
      <c r="W75" s="22"/>
      <c r="X75" s="157">
        <v>41852</v>
      </c>
      <c r="Y75" s="50">
        <v>20.100000000000001</v>
      </c>
      <c r="Z75" s="23">
        <v>31</v>
      </c>
      <c r="AA75" s="8">
        <v>20</v>
      </c>
      <c r="AB75" s="8"/>
      <c r="AC75" s="53">
        <v>2</v>
      </c>
    </row>
    <row r="76" spans="1:29">
      <c r="A76" s="40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7">
        <v>42156</v>
      </c>
      <c r="M76" s="50">
        <v>21.7</v>
      </c>
      <c r="N76" s="74">
        <v>30</v>
      </c>
      <c r="O76" s="74">
        <v>25</v>
      </c>
      <c r="P76" s="53">
        <v>12</v>
      </c>
      <c r="Q76" s="67"/>
      <c r="R76" s="157">
        <v>42186</v>
      </c>
      <c r="S76" s="50">
        <v>26</v>
      </c>
      <c r="T76" s="8">
        <v>31</v>
      </c>
      <c r="U76" s="8">
        <v>30</v>
      </c>
      <c r="V76" s="53">
        <v>25</v>
      </c>
      <c r="W76" s="67"/>
      <c r="X76" s="158">
        <v>42217</v>
      </c>
      <c r="Y76" s="50">
        <v>22.8</v>
      </c>
      <c r="Z76" s="23">
        <v>31</v>
      </c>
      <c r="AA76" s="8">
        <v>29</v>
      </c>
      <c r="AB76" s="8"/>
      <c r="AC76" s="53">
        <v>16</v>
      </c>
    </row>
    <row r="77" spans="1:29">
      <c r="A77" s="40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7">
        <v>42522</v>
      </c>
      <c r="M77" s="50">
        <v>19.899999999999999</v>
      </c>
      <c r="N77" s="74">
        <v>29</v>
      </c>
      <c r="O77" s="74">
        <v>17</v>
      </c>
      <c r="P77" s="53">
        <v>5</v>
      </c>
      <c r="Q77" s="40"/>
      <c r="R77" s="157">
        <v>42552</v>
      </c>
      <c r="S77" s="50">
        <v>23</v>
      </c>
      <c r="T77" s="8">
        <v>31</v>
      </c>
      <c r="U77" s="8">
        <v>27</v>
      </c>
      <c r="V77" s="53">
        <v>14</v>
      </c>
      <c r="W77" s="40"/>
      <c r="X77" s="158">
        <v>42583</v>
      </c>
      <c r="Y77" s="50">
        <v>22.4</v>
      </c>
      <c r="Z77" s="120">
        <v>31</v>
      </c>
      <c r="AA77" s="121">
        <v>26</v>
      </c>
      <c r="AB77" s="121"/>
      <c r="AC77" s="122">
        <v>16</v>
      </c>
    </row>
    <row r="78" spans="1:29">
      <c r="A78" s="40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7">
        <v>42887</v>
      </c>
      <c r="M78" s="50">
        <v>22.4</v>
      </c>
      <c r="N78" s="74">
        <v>30</v>
      </c>
      <c r="O78" s="74">
        <v>22</v>
      </c>
      <c r="P78" s="53">
        <v>14</v>
      </c>
      <c r="Q78" s="40"/>
      <c r="R78" s="157">
        <v>42917</v>
      </c>
      <c r="S78" s="50">
        <v>23.25</v>
      </c>
      <c r="T78" s="8">
        <v>31</v>
      </c>
      <c r="U78" s="8">
        <v>28</v>
      </c>
      <c r="V78" s="53">
        <v>19</v>
      </c>
      <c r="W78" s="40"/>
      <c r="X78" s="158">
        <v>42948</v>
      </c>
      <c r="Y78" s="50">
        <v>23.9</v>
      </c>
      <c r="Z78" s="121">
        <v>31</v>
      </c>
      <c r="AA78" s="121">
        <v>29</v>
      </c>
      <c r="AB78" s="121"/>
      <c r="AC78" s="122">
        <v>21</v>
      </c>
    </row>
    <row r="79" spans="1:29">
      <c r="A79" s="40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7">
        <v>43252</v>
      </c>
      <c r="M79" s="50">
        <v>20.75</v>
      </c>
      <c r="N79" s="74">
        <v>30</v>
      </c>
      <c r="O79" s="74">
        <v>22</v>
      </c>
      <c r="P79" s="53">
        <v>4</v>
      </c>
      <c r="Q79" s="40"/>
      <c r="R79" s="161">
        <v>43282</v>
      </c>
      <c r="S79" s="50">
        <v>24.4</v>
      </c>
      <c r="T79" s="8">
        <v>31</v>
      </c>
      <c r="U79" s="8">
        <v>31</v>
      </c>
      <c r="V79" s="53">
        <v>19</v>
      </c>
      <c r="W79" s="40"/>
      <c r="X79" s="159">
        <v>43313</v>
      </c>
      <c r="Y79" s="50">
        <v>23.8</v>
      </c>
      <c r="Z79" s="121">
        <v>31</v>
      </c>
      <c r="AA79" s="121">
        <v>27</v>
      </c>
      <c r="AB79" s="121"/>
      <c r="AC79" s="122">
        <v>15</v>
      </c>
    </row>
    <row r="80" spans="1:29" ht="15.75">
      <c r="A80" s="40"/>
      <c r="B80" s="46"/>
      <c r="C80" s="46"/>
      <c r="D80" s="46"/>
      <c r="E80" s="46"/>
      <c r="F80" s="46"/>
      <c r="G80" s="46"/>
      <c r="H80" s="46"/>
      <c r="I80" s="46"/>
      <c r="J80" s="123"/>
      <c r="K80" s="46"/>
      <c r="L80" s="48">
        <f>COUNTA(L58:L79)</f>
        <v>22</v>
      </c>
      <c r="M80" s="65">
        <f>AVERAGE(M58:M79)</f>
        <v>20.266818181818177</v>
      </c>
      <c r="N80" s="16"/>
      <c r="P80" s="54"/>
      <c r="R80" s="48">
        <f>COUNTA(R58:R79)</f>
        <v>22</v>
      </c>
      <c r="S80" s="65">
        <f>AVERAGE(S58:S79)</f>
        <v>22.580909090909088</v>
      </c>
      <c r="V80" s="54"/>
      <c r="W80" s="42"/>
      <c r="X80" s="48">
        <f>COUNTA(X58:X79)</f>
        <v>22</v>
      </c>
      <c r="Y80" s="66">
        <f>AVERAGE(Y58:Y79)</f>
        <v>22.322272727272722</v>
      </c>
      <c r="AA80" s="5"/>
      <c r="AB80" s="5"/>
      <c r="AC80" s="54"/>
    </row>
    <row r="81" spans="1:33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27"/>
      <c r="M81" s="24" t="s">
        <v>21</v>
      </c>
      <c r="N81" s="163" t="s">
        <v>20</v>
      </c>
      <c r="O81" s="164"/>
      <c r="P81" s="164"/>
      <c r="Q81" s="16"/>
      <c r="R81" s="61"/>
      <c r="S81" s="24" t="s">
        <v>22</v>
      </c>
      <c r="T81" s="58" t="s">
        <v>20</v>
      </c>
      <c r="U81" s="59"/>
      <c r="V81" s="60"/>
      <c r="W81" s="61"/>
      <c r="X81" s="61"/>
      <c r="Y81" s="24" t="s">
        <v>23</v>
      </c>
      <c r="Z81" s="58" t="s">
        <v>20</v>
      </c>
      <c r="AA81" s="59"/>
      <c r="AB81" s="137"/>
      <c r="AC81" s="60"/>
    </row>
    <row r="82" spans="1:33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27"/>
      <c r="M82" s="24" t="s">
        <v>26</v>
      </c>
      <c r="N82" s="56" t="s">
        <v>28</v>
      </c>
      <c r="O82" s="57"/>
      <c r="P82" s="26"/>
      <c r="Q82" s="16"/>
      <c r="R82" s="61"/>
      <c r="S82" s="24" t="s">
        <v>27</v>
      </c>
      <c r="T82" s="58" t="s">
        <v>28</v>
      </c>
      <c r="U82" s="59"/>
      <c r="V82" s="60"/>
      <c r="W82" s="61"/>
      <c r="X82" s="61"/>
      <c r="Y82" s="24" t="s">
        <v>22</v>
      </c>
      <c r="Z82" s="58" t="s">
        <v>28</v>
      </c>
      <c r="AA82" s="59"/>
      <c r="AB82" s="137"/>
      <c r="AC82" s="60"/>
    </row>
    <row r="83" spans="1:3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38"/>
      <c r="N83" s="70"/>
      <c r="O83" s="61"/>
      <c r="P83" s="69"/>
      <c r="Q83" s="27"/>
      <c r="R83" s="61"/>
      <c r="S83" s="38"/>
      <c r="T83" s="71"/>
      <c r="U83" s="72"/>
      <c r="V83" s="72"/>
      <c r="W83" s="61"/>
      <c r="X83" s="61"/>
      <c r="Y83" s="38"/>
      <c r="Z83" s="68"/>
      <c r="AA83" s="68"/>
      <c r="AB83" s="68"/>
      <c r="AC83" s="71"/>
      <c r="AD83" s="72"/>
      <c r="AE83" s="72"/>
    </row>
    <row r="84" spans="1:33" ht="15">
      <c r="A84" s="9" t="s">
        <v>54</v>
      </c>
      <c r="M84" s="68"/>
      <c r="N84" s="27"/>
      <c r="O84" s="27"/>
      <c r="P84" s="69"/>
      <c r="Q84" s="5"/>
      <c r="R84" s="5"/>
      <c r="S84" s="5"/>
      <c r="T84" s="5"/>
      <c r="U84" s="5"/>
      <c r="V84" s="5"/>
      <c r="W84" s="5"/>
      <c r="X84" s="5"/>
      <c r="Y84" s="69"/>
      <c r="Z84" s="69"/>
      <c r="AA84" s="69"/>
      <c r="AB84" s="69"/>
    </row>
    <row r="85" spans="1:33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9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40"/>
      <c r="AD85" s="40"/>
      <c r="AE85" s="40"/>
      <c r="AF85" s="40"/>
      <c r="AG85" s="40"/>
    </row>
    <row r="86" spans="1:33">
      <c r="A86" s="97" t="s">
        <v>37</v>
      </c>
      <c r="B86" t="s">
        <v>38</v>
      </c>
      <c r="C86" t="s">
        <v>39</v>
      </c>
      <c r="D86" t="s">
        <v>40</v>
      </c>
      <c r="E86" t="s">
        <v>41</v>
      </c>
      <c r="F86" t="s">
        <v>42</v>
      </c>
      <c r="G86" t="s">
        <v>43</v>
      </c>
      <c r="H86" t="s">
        <v>44</v>
      </c>
      <c r="I86" t="s">
        <v>45</v>
      </c>
      <c r="J86" t="s">
        <v>46</v>
      </c>
      <c r="K86" t="s">
        <v>47</v>
      </c>
      <c r="L86" t="s">
        <v>48</v>
      </c>
      <c r="M86" t="s">
        <v>49</v>
      </c>
      <c r="N86" s="76" t="s">
        <v>37</v>
      </c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40"/>
      <c r="AD86" s="40"/>
      <c r="AE86" s="40"/>
      <c r="AF86" s="40"/>
      <c r="AG86" s="40"/>
    </row>
    <row r="87" spans="1:33">
      <c r="A87" s="77" t="s">
        <v>50</v>
      </c>
      <c r="B87" s="78">
        <v>0.1</v>
      </c>
      <c r="C87" s="78">
        <v>0.9</v>
      </c>
      <c r="D87" s="78">
        <v>2.9</v>
      </c>
      <c r="E87" s="78">
        <v>5.5</v>
      </c>
      <c r="F87" s="78">
        <v>8.6</v>
      </c>
      <c r="G87" s="78">
        <v>12.1</v>
      </c>
      <c r="H87" s="78">
        <v>14.5</v>
      </c>
      <c r="I87" s="78">
        <v>14.1</v>
      </c>
      <c r="J87" s="78">
        <v>11.9</v>
      </c>
      <c r="K87" s="78">
        <v>7.9</v>
      </c>
      <c r="L87" s="78">
        <v>3.6</v>
      </c>
      <c r="M87" s="78">
        <v>0.9</v>
      </c>
      <c r="N87" s="79">
        <v>7</v>
      </c>
      <c r="O87" s="78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40"/>
      <c r="AD87" s="40"/>
      <c r="AE87" s="40"/>
      <c r="AF87" s="40"/>
      <c r="AG87" s="40"/>
    </row>
    <row r="88" spans="1:33">
      <c r="A88" s="77" t="s">
        <v>14</v>
      </c>
      <c r="B88" s="78">
        <v>0.1</v>
      </c>
      <c r="C88" s="78">
        <v>1.2</v>
      </c>
      <c r="D88" s="78">
        <v>2.8</v>
      </c>
      <c r="E88" s="78">
        <v>5.4</v>
      </c>
      <c r="F88" s="78">
        <v>8.5</v>
      </c>
      <c r="G88" s="78">
        <v>12</v>
      </c>
      <c r="H88" s="78">
        <v>14.6</v>
      </c>
      <c r="I88" s="78">
        <v>14.2</v>
      </c>
      <c r="J88" s="78">
        <v>11.8</v>
      </c>
      <c r="K88" s="78">
        <v>8</v>
      </c>
      <c r="L88" s="78">
        <v>3.5</v>
      </c>
      <c r="M88" s="78">
        <v>0.7</v>
      </c>
      <c r="N88" s="79">
        <v>6.9</v>
      </c>
      <c r="O88" s="78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40"/>
      <c r="AD88" s="40"/>
      <c r="AE88" s="40"/>
      <c r="AF88" s="40"/>
      <c r="AG88" s="40"/>
    </row>
    <row r="89" spans="1:33">
      <c r="A89" s="77" t="s">
        <v>25</v>
      </c>
      <c r="B89" s="78">
        <v>0.3</v>
      </c>
      <c r="C89" s="78">
        <v>1.1000000000000001</v>
      </c>
      <c r="D89" s="78">
        <v>3.1</v>
      </c>
      <c r="E89" s="78">
        <v>5.2</v>
      </c>
      <c r="F89" s="78">
        <v>8.8000000000000007</v>
      </c>
      <c r="G89" s="78">
        <v>12.2</v>
      </c>
      <c r="H89" s="78">
        <v>15</v>
      </c>
      <c r="I89" s="78">
        <v>14.9</v>
      </c>
      <c r="J89" s="78">
        <v>11.8</v>
      </c>
      <c r="K89" s="78">
        <v>8</v>
      </c>
      <c r="L89" s="78">
        <v>3.6</v>
      </c>
      <c r="M89" s="78">
        <v>1.3</v>
      </c>
      <c r="N89" s="79">
        <v>7.1</v>
      </c>
      <c r="O89" s="78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40"/>
      <c r="AD89" s="40"/>
      <c r="AE89" s="40"/>
      <c r="AF89" s="40"/>
      <c r="AG89" s="40"/>
    </row>
    <row r="90" spans="1:33">
      <c r="A90" s="80">
        <v>1997</v>
      </c>
      <c r="B90" s="81">
        <v>0.6</v>
      </c>
      <c r="C90" s="81">
        <v>2.2999999999999998</v>
      </c>
      <c r="D90" s="81">
        <v>6.1</v>
      </c>
      <c r="E90" s="81">
        <v>5.0999999999999996</v>
      </c>
      <c r="F90" s="81">
        <v>9.5</v>
      </c>
      <c r="G90" s="81">
        <v>13.4</v>
      </c>
      <c r="H90" s="81">
        <v>14.8</v>
      </c>
      <c r="I90" s="81">
        <v>16.399999999999999</v>
      </c>
      <c r="J90" s="81">
        <v>12.5</v>
      </c>
      <c r="K90" s="81">
        <v>9.5</v>
      </c>
      <c r="L90" s="81">
        <v>5</v>
      </c>
      <c r="M90" s="81">
        <v>2.2000000000000002</v>
      </c>
      <c r="N90" s="82">
        <f t="shared" ref="N90:N110" si="9">AVERAGE(B90:M90)</f>
        <v>8.1166666666666654</v>
      </c>
      <c r="O90" s="81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40"/>
      <c r="AD90" s="40"/>
      <c r="AE90" s="40"/>
      <c r="AF90" s="40"/>
      <c r="AG90" s="40"/>
    </row>
    <row r="91" spans="1:33">
      <c r="A91" s="80">
        <v>1998</v>
      </c>
      <c r="B91" s="81">
        <v>1</v>
      </c>
      <c r="C91" s="81">
        <v>1.2</v>
      </c>
      <c r="D91" s="81">
        <v>3.4</v>
      </c>
      <c r="E91" s="81">
        <v>4.5</v>
      </c>
      <c r="F91" s="81">
        <v>9.4</v>
      </c>
      <c r="G91" s="81">
        <v>13</v>
      </c>
      <c r="H91" s="81">
        <v>15.9</v>
      </c>
      <c r="I91" s="81">
        <v>15.8</v>
      </c>
      <c r="J91" s="81">
        <v>11.7</v>
      </c>
      <c r="K91" s="81">
        <v>7.8</v>
      </c>
      <c r="L91" s="81">
        <v>1.4</v>
      </c>
      <c r="M91" s="81">
        <v>0.6</v>
      </c>
      <c r="N91" s="82">
        <f t="shared" si="9"/>
        <v>7.1416666666666666</v>
      </c>
      <c r="O91" s="81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40"/>
      <c r="AD91" s="40"/>
      <c r="AE91" s="40"/>
      <c r="AF91" s="40"/>
      <c r="AG91" s="40"/>
    </row>
    <row r="92" spans="1:33">
      <c r="A92" s="80">
        <v>1999</v>
      </c>
      <c r="B92" s="81">
        <v>0.6</v>
      </c>
      <c r="C92" s="81">
        <v>0.7</v>
      </c>
      <c r="D92" s="81">
        <v>3.8</v>
      </c>
      <c r="E92" s="81">
        <v>4.9000000000000004</v>
      </c>
      <c r="F92" s="81">
        <v>11</v>
      </c>
      <c r="G92" s="81">
        <v>12</v>
      </c>
      <c r="H92" s="81">
        <v>15.6</v>
      </c>
      <c r="I92" s="81">
        <v>15.8</v>
      </c>
      <c r="J92" s="81">
        <v>13.7</v>
      </c>
      <c r="K92" s="81">
        <v>9</v>
      </c>
      <c r="L92" s="81">
        <v>3</v>
      </c>
      <c r="M92" s="81">
        <v>0.6</v>
      </c>
      <c r="N92" s="82">
        <f t="shared" si="9"/>
        <v>7.5583333333333336</v>
      </c>
      <c r="O92" s="81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40"/>
      <c r="AD92" s="40"/>
      <c r="AE92" s="40"/>
      <c r="AF92" s="40"/>
      <c r="AG92" s="40"/>
    </row>
    <row r="93" spans="1:33">
      <c r="A93" s="80">
        <v>2000</v>
      </c>
      <c r="B93" s="81">
        <v>0.4</v>
      </c>
      <c r="C93" s="81">
        <v>3</v>
      </c>
      <c r="D93" s="81">
        <v>4.5</v>
      </c>
      <c r="E93" s="81">
        <v>5.8</v>
      </c>
      <c r="F93" s="81">
        <v>10.4</v>
      </c>
      <c r="G93" s="81">
        <v>13.7</v>
      </c>
      <c r="H93" s="81">
        <v>13.2</v>
      </c>
      <c r="I93" s="81">
        <v>16.100000000000001</v>
      </c>
      <c r="J93" s="81">
        <v>12.5</v>
      </c>
      <c r="K93" s="81">
        <v>8.8000000000000007</v>
      </c>
      <c r="L93" s="81">
        <v>4.2</v>
      </c>
      <c r="M93" s="81">
        <v>3.4</v>
      </c>
      <c r="N93" s="82">
        <f t="shared" si="9"/>
        <v>8</v>
      </c>
      <c r="O93" s="81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41"/>
      <c r="AD93" s="41"/>
      <c r="AE93" s="41"/>
      <c r="AF93" s="41"/>
      <c r="AG93" s="40"/>
    </row>
    <row r="94" spans="1:33">
      <c r="A94" s="80">
        <v>2001</v>
      </c>
      <c r="B94" s="81">
        <v>2.6</v>
      </c>
      <c r="C94" s="81">
        <v>2.5</v>
      </c>
      <c r="D94" s="81">
        <v>5.5</v>
      </c>
      <c r="E94" s="81">
        <v>5.4</v>
      </c>
      <c r="F94" s="81">
        <v>11.5</v>
      </c>
      <c r="G94" s="81">
        <v>12.9</v>
      </c>
      <c r="H94" s="81">
        <v>15.3</v>
      </c>
      <c r="I94" s="81">
        <v>15.7</v>
      </c>
      <c r="J94" s="81">
        <v>10.6</v>
      </c>
      <c r="K94" s="81">
        <v>11.3</v>
      </c>
      <c r="L94" s="81">
        <v>3.6</v>
      </c>
      <c r="M94" s="81">
        <v>-0.8</v>
      </c>
      <c r="N94" s="82">
        <f t="shared" si="9"/>
        <v>8.0083333333333329</v>
      </c>
      <c r="O94" s="81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41"/>
      <c r="AD94" s="41"/>
      <c r="AE94" s="41"/>
      <c r="AF94" s="41"/>
      <c r="AG94" s="40"/>
    </row>
    <row r="95" spans="1:33">
      <c r="A95" s="80">
        <v>2002</v>
      </c>
      <c r="B95" s="81">
        <v>0.1</v>
      </c>
      <c r="C95" s="81">
        <v>3.7</v>
      </c>
      <c r="D95" s="81">
        <v>5.0999999999999996</v>
      </c>
      <c r="E95" s="81">
        <v>6.8</v>
      </c>
      <c r="F95" s="83">
        <v>10</v>
      </c>
      <c r="G95" s="81">
        <v>13.4</v>
      </c>
      <c r="H95" s="81">
        <v>15.4</v>
      </c>
      <c r="I95" s="81">
        <v>14.7</v>
      </c>
      <c r="J95" s="81">
        <v>12</v>
      </c>
      <c r="K95" s="81">
        <v>8.3000000000000007</v>
      </c>
      <c r="L95" s="81">
        <v>5.9</v>
      </c>
      <c r="M95" s="81">
        <v>2.9</v>
      </c>
      <c r="N95" s="82">
        <f t="shared" si="9"/>
        <v>8.1916666666666682</v>
      </c>
      <c r="O95" s="81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41"/>
      <c r="AD95" s="41"/>
      <c r="AE95" s="41"/>
      <c r="AF95" s="41"/>
      <c r="AG95" s="40"/>
    </row>
    <row r="96" spans="1:33">
      <c r="A96" s="80">
        <v>2003</v>
      </c>
      <c r="B96" s="81">
        <v>-0.3</v>
      </c>
      <c r="C96" s="81">
        <v>-0.9</v>
      </c>
      <c r="D96" s="81">
        <v>2.8</v>
      </c>
      <c r="E96" s="81">
        <v>5.3</v>
      </c>
      <c r="F96" s="81">
        <v>10.4</v>
      </c>
      <c r="G96" s="81">
        <v>15.8</v>
      </c>
      <c r="H96" s="81">
        <v>16.3</v>
      </c>
      <c r="I96" s="81">
        <v>17.7</v>
      </c>
      <c r="J96" s="81">
        <v>11.7</v>
      </c>
      <c r="K96" s="81">
        <v>7.3</v>
      </c>
      <c r="L96" s="81">
        <v>4.7</v>
      </c>
      <c r="M96" s="81" t="s">
        <v>51</v>
      </c>
      <c r="N96" s="82">
        <f t="shared" si="9"/>
        <v>8.2545454545454557</v>
      </c>
      <c r="O96" s="81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41"/>
      <c r="AD96" s="41"/>
      <c r="AE96" s="41"/>
      <c r="AF96" s="41"/>
      <c r="AG96" s="40"/>
    </row>
    <row r="97" spans="1:33">
      <c r="A97" s="80">
        <v>2004</v>
      </c>
      <c r="B97" s="81">
        <v>0.7</v>
      </c>
      <c r="C97" s="81">
        <v>0.8</v>
      </c>
      <c r="D97" s="81">
        <v>2.2000000000000002</v>
      </c>
      <c r="E97" s="81">
        <v>5.5</v>
      </c>
      <c r="F97" s="81">
        <v>8</v>
      </c>
      <c r="G97" s="81">
        <v>13.3</v>
      </c>
      <c r="H97" s="81">
        <v>15.7</v>
      </c>
      <c r="I97" s="81">
        <v>15.1</v>
      </c>
      <c r="J97" s="81">
        <v>12.4</v>
      </c>
      <c r="K97" s="81">
        <v>10.3</v>
      </c>
      <c r="L97" s="81">
        <v>4.8</v>
      </c>
      <c r="M97" s="81">
        <v>1.9</v>
      </c>
      <c r="N97" s="82">
        <f t="shared" si="9"/>
        <v>7.5583333333333336</v>
      </c>
      <c r="O97" s="81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41"/>
      <c r="AD97" s="41"/>
      <c r="AE97" s="41"/>
      <c r="AF97" s="41"/>
      <c r="AG97" s="40"/>
    </row>
    <row r="98" spans="1:33">
      <c r="A98" s="80">
        <v>2005</v>
      </c>
      <c r="B98" s="81">
        <v>0.4</v>
      </c>
      <c r="C98" s="81">
        <v>-1.3</v>
      </c>
      <c r="D98" s="81">
        <v>1.4</v>
      </c>
      <c r="E98" s="81">
        <v>5.6</v>
      </c>
      <c r="F98" s="81">
        <v>9.8000000000000007</v>
      </c>
      <c r="G98" s="81">
        <v>14.5</v>
      </c>
      <c r="H98" s="81">
        <v>16.399999999999999</v>
      </c>
      <c r="I98" s="81">
        <v>15</v>
      </c>
      <c r="J98" s="81">
        <v>13</v>
      </c>
      <c r="K98" s="81">
        <v>10.7</v>
      </c>
      <c r="L98" s="81">
        <v>3.5</v>
      </c>
      <c r="M98" s="81">
        <v>-0.8</v>
      </c>
      <c r="N98" s="82">
        <f t="shared" si="9"/>
        <v>7.3500000000000005</v>
      </c>
      <c r="O98" s="81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41"/>
      <c r="AD98" s="41"/>
      <c r="AE98" s="41"/>
      <c r="AF98" s="41"/>
      <c r="AG98" s="40"/>
    </row>
    <row r="99" spans="1:33">
      <c r="A99" s="80">
        <v>2006</v>
      </c>
      <c r="B99" s="81">
        <v>-0.9</v>
      </c>
      <c r="C99" s="81">
        <v>0.2</v>
      </c>
      <c r="D99" s="81">
        <v>3.2</v>
      </c>
      <c r="E99" s="81">
        <v>6.6</v>
      </c>
      <c r="F99" s="81">
        <v>9.1999999999999993</v>
      </c>
      <c r="G99" s="81">
        <v>12.8</v>
      </c>
      <c r="H99" s="81">
        <v>18.2</v>
      </c>
      <c r="I99" s="81">
        <v>14.3</v>
      </c>
      <c r="J99" s="81">
        <v>14.3</v>
      </c>
      <c r="K99" s="81">
        <v>11</v>
      </c>
      <c r="L99" s="81">
        <v>6.2</v>
      </c>
      <c r="M99" s="81">
        <v>1.3</v>
      </c>
      <c r="N99" s="82">
        <f t="shared" si="9"/>
        <v>8.0333333333333332</v>
      </c>
      <c r="O99" s="81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41"/>
      <c r="AD99" s="41"/>
      <c r="AE99" s="41"/>
      <c r="AF99" s="41"/>
      <c r="AG99" s="40"/>
    </row>
    <row r="100" spans="1:33">
      <c r="A100" s="80">
        <v>2007</v>
      </c>
      <c r="B100" s="81">
        <v>2.9</v>
      </c>
      <c r="C100" s="81">
        <v>2.8</v>
      </c>
      <c r="D100" s="81">
        <v>4</v>
      </c>
      <c r="E100" s="81">
        <v>7.6</v>
      </c>
      <c r="F100" s="81">
        <v>11</v>
      </c>
      <c r="G100" s="81">
        <v>13</v>
      </c>
      <c r="H100" s="81">
        <v>13.9</v>
      </c>
      <c r="I100" s="81">
        <v>14.7</v>
      </c>
      <c r="J100" s="81">
        <v>12</v>
      </c>
      <c r="K100" s="81">
        <v>8.5</v>
      </c>
      <c r="L100" s="81">
        <v>4.8</v>
      </c>
      <c r="M100" s="81">
        <v>0.5</v>
      </c>
      <c r="N100" s="82">
        <f t="shared" si="9"/>
        <v>7.9749999999999988</v>
      </c>
      <c r="O100" s="81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0"/>
      <c r="AD100" s="40"/>
      <c r="AE100" s="40"/>
      <c r="AF100" s="40"/>
      <c r="AG100" s="40"/>
    </row>
    <row r="101" spans="1:33">
      <c r="A101" s="80">
        <v>2008</v>
      </c>
      <c r="B101" s="81">
        <v>2.7</v>
      </c>
      <c r="C101" s="81">
        <v>2</v>
      </c>
      <c r="D101" s="81">
        <v>2.9</v>
      </c>
      <c r="E101" s="81">
        <v>5.7</v>
      </c>
      <c r="F101" s="81">
        <v>10.6</v>
      </c>
      <c r="G101" s="81">
        <v>14.2</v>
      </c>
      <c r="H101" s="81">
        <v>15.2</v>
      </c>
      <c r="I101" s="81">
        <v>14.5</v>
      </c>
      <c r="J101" s="81">
        <v>10.7</v>
      </c>
      <c r="K101" s="81">
        <v>7.7</v>
      </c>
      <c r="L101" s="81">
        <v>5.4</v>
      </c>
      <c r="M101" s="81">
        <v>1.5</v>
      </c>
      <c r="N101" s="82">
        <f t="shared" si="9"/>
        <v>7.7583333333333337</v>
      </c>
      <c r="O101" s="81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0"/>
      <c r="AD101" s="40"/>
      <c r="AE101" s="40"/>
      <c r="AF101" s="40"/>
      <c r="AG101" s="40"/>
    </row>
    <row r="102" spans="1:33">
      <c r="A102" s="80">
        <v>2009</v>
      </c>
      <c r="B102" s="81">
        <v>-1</v>
      </c>
      <c r="C102" s="81">
        <v>2.4</v>
      </c>
      <c r="D102" s="81">
        <v>4.4000000000000004</v>
      </c>
      <c r="E102" s="81">
        <v>7.6</v>
      </c>
      <c r="F102" s="81">
        <v>11</v>
      </c>
      <c r="G102" s="81">
        <v>14.1</v>
      </c>
      <c r="H102" s="81">
        <v>15.6</v>
      </c>
      <c r="I102" s="81">
        <v>16.899999999999999</v>
      </c>
      <c r="J102" s="81">
        <v>13.6</v>
      </c>
      <c r="K102" s="81">
        <v>9.6</v>
      </c>
      <c r="L102" s="81">
        <v>5.0999999999999996</v>
      </c>
      <c r="M102" s="81">
        <v>1.7</v>
      </c>
      <c r="N102" s="82">
        <f t="shared" si="9"/>
        <v>8.4166666666666661</v>
      </c>
      <c r="O102" s="81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0"/>
      <c r="AD102" s="40"/>
      <c r="AE102" s="40"/>
      <c r="AF102" s="40"/>
      <c r="AG102" s="40"/>
    </row>
    <row r="103" spans="1:33">
      <c r="A103" s="80">
        <v>2010</v>
      </c>
      <c r="B103" s="81">
        <v>-0.7</v>
      </c>
      <c r="C103" s="81">
        <v>0.4</v>
      </c>
      <c r="D103" s="81">
        <v>3</v>
      </c>
      <c r="E103" s="81">
        <v>6.6</v>
      </c>
      <c r="F103" s="81">
        <v>9.5</v>
      </c>
      <c r="G103" s="81">
        <v>13.4</v>
      </c>
      <c r="H103" s="81">
        <v>17.100000000000001</v>
      </c>
      <c r="I103" s="81">
        <v>15</v>
      </c>
      <c r="J103" s="81">
        <v>11</v>
      </c>
      <c r="K103" s="81">
        <v>8.1</v>
      </c>
      <c r="L103" s="81">
        <v>4.4000000000000004</v>
      </c>
      <c r="M103" s="81">
        <v>0.3</v>
      </c>
      <c r="N103" s="82">
        <f t="shared" si="9"/>
        <v>7.3416666666666677</v>
      </c>
      <c r="O103" s="81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0"/>
      <c r="AD103" s="40"/>
      <c r="AE103" s="40"/>
      <c r="AF103" s="40"/>
      <c r="AG103" s="40"/>
    </row>
    <row r="104" spans="1:33">
      <c r="A104" s="80">
        <v>2011</v>
      </c>
      <c r="B104" s="81">
        <v>1.3</v>
      </c>
      <c r="C104" s="81">
        <v>1.9</v>
      </c>
      <c r="D104" s="81">
        <v>3.9</v>
      </c>
      <c r="E104" s="81">
        <v>7.9</v>
      </c>
      <c r="F104" s="81">
        <v>10.5</v>
      </c>
      <c r="G104" s="81">
        <v>13.5</v>
      </c>
      <c r="H104" s="81">
        <v>14.6</v>
      </c>
      <c r="I104" s="81">
        <v>14.4</v>
      </c>
      <c r="J104" s="81">
        <v>13.3</v>
      </c>
      <c r="K104" s="81">
        <v>8.9</v>
      </c>
      <c r="L104" s="81">
        <v>6.7</v>
      </c>
      <c r="M104" s="81">
        <v>2.1</v>
      </c>
      <c r="N104" s="82">
        <f t="shared" si="9"/>
        <v>8.25</v>
      </c>
      <c r="O104" s="81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0"/>
      <c r="AD104" s="40"/>
      <c r="AE104" s="40"/>
      <c r="AF104" s="40"/>
      <c r="AG104" s="40"/>
    </row>
    <row r="105" spans="1:33">
      <c r="A105" s="80">
        <v>2012</v>
      </c>
      <c r="B105" s="81">
        <v>1.7</v>
      </c>
      <c r="C105" s="81">
        <v>-1.2</v>
      </c>
      <c r="D105" s="81">
        <v>5.0999999999999996</v>
      </c>
      <c r="E105" s="81">
        <v>6.22</v>
      </c>
      <c r="F105" s="81">
        <v>9.9</v>
      </c>
      <c r="G105" s="81">
        <v>13.5</v>
      </c>
      <c r="H105" s="81">
        <v>14.8</v>
      </c>
      <c r="I105" s="81">
        <v>16.5</v>
      </c>
      <c r="J105" s="81">
        <v>13.7</v>
      </c>
      <c r="K105" s="81">
        <v>9.1</v>
      </c>
      <c r="L105" s="81">
        <v>5.0999999999999996</v>
      </c>
      <c r="M105" s="81">
        <v>0.8</v>
      </c>
      <c r="N105" s="82">
        <f t="shared" si="9"/>
        <v>7.9349999999999987</v>
      </c>
      <c r="O105" s="81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40"/>
      <c r="AD105" s="40"/>
      <c r="AE105" s="40"/>
      <c r="AF105" s="40"/>
      <c r="AG105" s="40"/>
    </row>
    <row r="106" spans="1:33">
      <c r="A106" s="84">
        <v>2013</v>
      </c>
      <c r="B106" s="81">
        <v>0.1</v>
      </c>
      <c r="C106" s="81">
        <v>-1.1000000000000001</v>
      </c>
      <c r="D106" s="81">
        <v>3</v>
      </c>
      <c r="E106" s="81">
        <v>5.5</v>
      </c>
      <c r="F106" s="81">
        <v>7.6</v>
      </c>
      <c r="G106" s="81">
        <v>12.4</v>
      </c>
      <c r="H106" s="81">
        <v>16</v>
      </c>
      <c r="I106" s="81">
        <v>14.8</v>
      </c>
      <c r="J106" s="81">
        <v>12.6</v>
      </c>
      <c r="K106" s="81">
        <v>11.8</v>
      </c>
      <c r="L106" s="81">
        <v>4.5999999999999996</v>
      </c>
      <c r="M106" s="81">
        <v>2.1</v>
      </c>
      <c r="N106" s="82">
        <f t="shared" si="9"/>
        <v>7.4499999999999984</v>
      </c>
      <c r="O106" s="81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40"/>
      <c r="AD106" s="40"/>
      <c r="AE106" s="40"/>
      <c r="AF106" s="40"/>
      <c r="AG106" s="40"/>
    </row>
    <row r="107" spans="1:33">
      <c r="A107" s="84">
        <v>2014</v>
      </c>
      <c r="B107" s="81">
        <v>3.7</v>
      </c>
      <c r="C107" s="81">
        <v>2.4</v>
      </c>
      <c r="D107" s="81">
        <v>3.8</v>
      </c>
      <c r="E107" s="81">
        <v>7.6</v>
      </c>
      <c r="F107" s="81">
        <v>9.3000000000000007</v>
      </c>
      <c r="G107" s="81">
        <v>14.4</v>
      </c>
      <c r="H107" s="81">
        <v>15</v>
      </c>
      <c r="I107" s="81">
        <v>14</v>
      </c>
      <c r="J107" s="81">
        <v>13.6</v>
      </c>
      <c r="K107" s="81">
        <v>11.6</v>
      </c>
      <c r="L107" s="81">
        <v>7.3</v>
      </c>
      <c r="M107" s="81">
        <v>3.2</v>
      </c>
      <c r="N107" s="82">
        <f t="shared" si="9"/>
        <v>8.8249999999999993</v>
      </c>
      <c r="O107" s="81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40"/>
      <c r="AD107" s="40"/>
      <c r="AE107" s="40"/>
      <c r="AF107" s="40"/>
      <c r="AG107" s="40"/>
    </row>
    <row r="108" spans="1:33">
      <c r="A108" s="84">
        <v>2015</v>
      </c>
      <c r="B108" s="81">
        <v>1.5</v>
      </c>
      <c r="C108" s="81">
        <v>0.7</v>
      </c>
      <c r="D108" s="81">
        <v>4.9000000000000004</v>
      </c>
      <c r="E108" s="81">
        <v>6.8</v>
      </c>
      <c r="F108" s="81">
        <v>11.3</v>
      </c>
      <c r="G108" s="81">
        <v>14.8</v>
      </c>
      <c r="H108" s="81">
        <v>18.7</v>
      </c>
      <c r="I108" s="81">
        <v>15.5</v>
      </c>
      <c r="J108" s="81">
        <v>12.4</v>
      </c>
      <c r="K108" s="81">
        <v>7.8</v>
      </c>
      <c r="L108" s="81">
        <v>5.9</v>
      </c>
      <c r="M108" s="81">
        <v>6</v>
      </c>
      <c r="N108" s="82">
        <f t="shared" si="9"/>
        <v>8.8583333333333343</v>
      </c>
      <c r="O108" s="81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40"/>
      <c r="AD108" s="40"/>
      <c r="AE108" s="40"/>
      <c r="AF108" s="40"/>
      <c r="AG108" s="40"/>
    </row>
    <row r="109" spans="1:33" s="128" customFormat="1">
      <c r="A109" s="84">
        <v>2016</v>
      </c>
      <c r="B109" s="90">
        <v>2.5</v>
      </c>
      <c r="C109" s="90">
        <v>2.8</v>
      </c>
      <c r="D109" s="90">
        <v>2.8</v>
      </c>
      <c r="E109" s="90">
        <v>7</v>
      </c>
      <c r="F109" s="90">
        <v>8.6999999999999993</v>
      </c>
      <c r="G109" s="90">
        <v>13.7</v>
      </c>
      <c r="H109" s="90">
        <v>16.399999999999999</v>
      </c>
      <c r="I109" s="90">
        <v>15.2</v>
      </c>
      <c r="J109" s="90">
        <v>14.1</v>
      </c>
      <c r="K109" s="90">
        <v>8.3000000000000007</v>
      </c>
      <c r="L109" s="90">
        <v>4.9000000000000004</v>
      </c>
      <c r="M109" s="90">
        <v>1.7</v>
      </c>
      <c r="N109" s="82">
        <f t="shared" si="9"/>
        <v>8.1749999999999989</v>
      </c>
      <c r="O109" s="90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40"/>
      <c r="AD109" s="40"/>
      <c r="AE109" s="40"/>
      <c r="AF109" s="40"/>
      <c r="AG109" s="40"/>
    </row>
    <row r="110" spans="1:33" s="128" customFormat="1">
      <c r="A110" s="153">
        <v>2017</v>
      </c>
      <c r="B110" s="90">
        <v>-0.6</v>
      </c>
      <c r="C110" s="90">
        <v>4</v>
      </c>
      <c r="D110" s="90">
        <v>5.8</v>
      </c>
      <c r="E110" s="90">
        <v>7</v>
      </c>
      <c r="F110" s="90">
        <v>8.8000000000000007</v>
      </c>
      <c r="G110" s="90">
        <v>16</v>
      </c>
      <c r="H110" s="90">
        <v>16</v>
      </c>
      <c r="I110" s="90">
        <v>16</v>
      </c>
      <c r="J110" s="90">
        <v>10</v>
      </c>
      <c r="K110" s="90">
        <v>9.1</v>
      </c>
      <c r="L110" s="90">
        <v>4.5</v>
      </c>
      <c r="M110" s="90">
        <v>1.4</v>
      </c>
      <c r="N110" s="82">
        <f t="shared" si="9"/>
        <v>8.1666666666666661</v>
      </c>
      <c r="O110" s="90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40"/>
      <c r="AD110" s="40"/>
      <c r="AE110" s="40"/>
      <c r="AF110" s="40"/>
      <c r="AG110" s="40"/>
    </row>
    <row r="111" spans="1:33" s="128" customFormat="1">
      <c r="A111" s="129">
        <v>2018</v>
      </c>
      <c r="B111" s="95">
        <v>4.4000000000000004</v>
      </c>
      <c r="C111" s="95">
        <v>0.6</v>
      </c>
      <c r="D111" s="95">
        <v>3.5</v>
      </c>
      <c r="E111" s="95">
        <v>8.1</v>
      </c>
      <c r="F111" s="95">
        <v>11.6</v>
      </c>
      <c r="G111" s="95">
        <v>15.1</v>
      </c>
      <c r="H111" s="95">
        <v>17.600000000000001</v>
      </c>
      <c r="I111" s="95">
        <v>17.8</v>
      </c>
      <c r="J111" s="95"/>
      <c r="K111" s="95"/>
      <c r="L111" s="95"/>
      <c r="M111" s="95"/>
      <c r="N111" s="96"/>
      <c r="O111" s="90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40"/>
      <c r="AD111" s="40"/>
      <c r="AE111" s="40"/>
      <c r="AF111" s="40"/>
      <c r="AG111" s="40"/>
    </row>
    <row r="112" spans="1:33">
      <c r="A112" s="85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2"/>
      <c r="O112" s="81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40"/>
      <c r="AD112" s="40"/>
      <c r="AE112" s="40"/>
      <c r="AF112" s="40"/>
      <c r="AG112" s="40"/>
    </row>
    <row r="113" spans="1:33">
      <c r="A113" s="97" t="s">
        <v>52</v>
      </c>
      <c r="B113" t="s">
        <v>38</v>
      </c>
      <c r="C113" t="s">
        <v>39</v>
      </c>
      <c r="D113" t="s">
        <v>40</v>
      </c>
      <c r="E113" t="s">
        <v>41</v>
      </c>
      <c r="F113" t="s">
        <v>42</v>
      </c>
      <c r="G113" t="s">
        <v>43</v>
      </c>
      <c r="H113" t="s">
        <v>44</v>
      </c>
      <c r="I113" t="s">
        <v>45</v>
      </c>
      <c r="J113" t="s">
        <v>46</v>
      </c>
      <c r="K113" t="s">
        <v>47</v>
      </c>
      <c r="L113" t="s">
        <v>48</v>
      </c>
      <c r="M113" t="s">
        <v>49</v>
      </c>
      <c r="N113" s="76" t="s">
        <v>52</v>
      </c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40"/>
      <c r="AD113" s="40"/>
      <c r="AE113" s="40"/>
      <c r="AF113" s="40"/>
      <c r="AG113" s="40"/>
    </row>
    <row r="114" spans="1:33">
      <c r="A114" s="77" t="s">
        <v>50</v>
      </c>
      <c r="B114" s="78">
        <v>8.5</v>
      </c>
      <c r="C114" s="78">
        <v>9.9</v>
      </c>
      <c r="D114" s="78">
        <v>12.9</v>
      </c>
      <c r="E114" s="78">
        <v>16.8</v>
      </c>
      <c r="F114" s="78">
        <v>20.7</v>
      </c>
      <c r="G114" s="78">
        <v>24.8</v>
      </c>
      <c r="H114" s="78">
        <v>28.9</v>
      </c>
      <c r="I114" s="78">
        <v>28</v>
      </c>
      <c r="J114" s="78">
        <v>24.2</v>
      </c>
      <c r="K114" s="78">
        <v>18.399999999999999</v>
      </c>
      <c r="L114" s="78">
        <v>12.4</v>
      </c>
      <c r="M114" s="78">
        <v>9.1</v>
      </c>
      <c r="N114" s="79">
        <v>18</v>
      </c>
      <c r="O114" s="78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40"/>
      <c r="AD114" s="40"/>
      <c r="AE114" s="40"/>
      <c r="AF114" s="40"/>
      <c r="AG114" s="40"/>
    </row>
    <row r="115" spans="1:33">
      <c r="A115" s="77" t="s">
        <v>14</v>
      </c>
      <c r="B115" s="78">
        <v>8.6999999999999993</v>
      </c>
      <c r="C115" s="78">
        <v>10.3</v>
      </c>
      <c r="D115" s="78">
        <v>13.2</v>
      </c>
      <c r="E115" s="78">
        <v>16.8</v>
      </c>
      <c r="F115" s="78">
        <v>20.7</v>
      </c>
      <c r="G115" s="78">
        <v>24.9</v>
      </c>
      <c r="H115" s="78">
        <v>29.2</v>
      </c>
      <c r="I115" s="78">
        <v>28.3</v>
      </c>
      <c r="J115" s="78">
        <v>24.3</v>
      </c>
      <c r="K115" s="78">
        <v>18.600000000000001</v>
      </c>
      <c r="L115" s="78">
        <v>12.4</v>
      </c>
      <c r="M115" s="78">
        <v>9.1999999999999993</v>
      </c>
      <c r="N115" s="79">
        <v>18.100000000000001</v>
      </c>
      <c r="O115" s="78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40"/>
      <c r="AD115" s="40"/>
      <c r="AE115" s="40"/>
      <c r="AF115" s="40"/>
      <c r="AG115" s="40"/>
    </row>
    <row r="116" spans="1:33">
      <c r="A116" s="77" t="s">
        <v>25</v>
      </c>
      <c r="B116" s="78">
        <v>9</v>
      </c>
      <c r="C116" s="78">
        <v>10.6</v>
      </c>
      <c r="D116" s="78">
        <v>14</v>
      </c>
      <c r="E116" s="78">
        <v>16.399999999999999</v>
      </c>
      <c r="F116" s="78">
        <v>21.1</v>
      </c>
      <c r="G116" s="78">
        <v>25.1</v>
      </c>
      <c r="H116" s="78">
        <v>29.1</v>
      </c>
      <c r="I116" s="78">
        <v>28.9</v>
      </c>
      <c r="J116" s="78">
        <v>24</v>
      </c>
      <c r="K116" s="78">
        <v>18.2</v>
      </c>
      <c r="L116" s="78">
        <v>12.3</v>
      </c>
      <c r="M116" s="78">
        <v>9.6999999999999993</v>
      </c>
      <c r="N116" s="79">
        <v>18.2</v>
      </c>
      <c r="O116" s="78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40"/>
      <c r="AD116" s="40"/>
      <c r="AE116" s="40"/>
      <c r="AF116" s="40"/>
      <c r="AG116" s="40"/>
    </row>
    <row r="117" spans="1:33">
      <c r="A117" s="80">
        <v>1997</v>
      </c>
      <c r="B117" s="81">
        <v>8.1999999999999993</v>
      </c>
      <c r="C117" s="81">
        <v>12.9</v>
      </c>
      <c r="D117" s="81">
        <v>18.7</v>
      </c>
      <c r="E117" s="81">
        <v>19</v>
      </c>
      <c r="F117" s="81">
        <v>22.6</v>
      </c>
      <c r="G117" s="81">
        <v>23.7</v>
      </c>
      <c r="H117" s="81">
        <v>29.2</v>
      </c>
      <c r="I117" s="81">
        <v>29.7</v>
      </c>
      <c r="J117" s="81">
        <v>26.2</v>
      </c>
      <c r="K117" s="81">
        <v>18.899999999999999</v>
      </c>
      <c r="L117" s="81">
        <v>13.6</v>
      </c>
      <c r="M117" s="81">
        <v>9.6</v>
      </c>
      <c r="N117" s="82">
        <f t="shared" ref="N117:N137" si="10">AVERAGE(B117:M117)</f>
        <v>19.358333333333331</v>
      </c>
      <c r="O117" s="81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40"/>
      <c r="AD117" s="40"/>
      <c r="AE117" s="40"/>
      <c r="AF117" s="40"/>
      <c r="AG117" s="40"/>
    </row>
    <row r="118" spans="1:33">
      <c r="A118" s="80">
        <v>1998</v>
      </c>
      <c r="B118" s="81">
        <v>8.8000000000000007</v>
      </c>
      <c r="C118" s="81">
        <v>14</v>
      </c>
      <c r="D118" s="81">
        <v>14.4</v>
      </c>
      <c r="E118" s="81">
        <v>15.3</v>
      </c>
      <c r="F118" s="81">
        <v>22.4</v>
      </c>
      <c r="G118" s="81">
        <v>25.5</v>
      </c>
      <c r="H118" s="81">
        <v>29.2</v>
      </c>
      <c r="I118" s="81">
        <v>29.4</v>
      </c>
      <c r="J118" s="81">
        <v>22.8</v>
      </c>
      <c r="K118" s="81">
        <v>17.100000000000001</v>
      </c>
      <c r="L118" s="81">
        <v>10.1</v>
      </c>
      <c r="M118" s="81">
        <v>9.6</v>
      </c>
      <c r="N118" s="82">
        <f t="shared" si="10"/>
        <v>18.216666666666665</v>
      </c>
      <c r="O118" s="81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40"/>
      <c r="AD118" s="40"/>
      <c r="AE118" s="40"/>
      <c r="AF118" s="40"/>
      <c r="AG118" s="40"/>
    </row>
    <row r="119" spans="1:33">
      <c r="A119" s="80">
        <v>1999</v>
      </c>
      <c r="B119" s="81">
        <v>9.6</v>
      </c>
      <c r="C119" s="81">
        <v>9.4</v>
      </c>
      <c r="D119" s="81">
        <v>14.8</v>
      </c>
      <c r="E119" s="81">
        <v>16.7</v>
      </c>
      <c r="F119" s="81">
        <v>23.5</v>
      </c>
      <c r="G119" s="81">
        <v>24.7</v>
      </c>
      <c r="H119" s="81">
        <v>29.7</v>
      </c>
      <c r="I119" s="81">
        <v>28.2</v>
      </c>
      <c r="J119" s="81">
        <v>25</v>
      </c>
      <c r="K119" s="81">
        <v>18.5</v>
      </c>
      <c r="L119" s="81">
        <v>10.4</v>
      </c>
      <c r="M119" s="81">
        <v>8.8000000000000007</v>
      </c>
      <c r="N119" s="82">
        <f t="shared" si="10"/>
        <v>18.275000000000002</v>
      </c>
      <c r="O119" s="81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40"/>
      <c r="AD119" s="40"/>
      <c r="AE119" s="40"/>
      <c r="AF119" s="40"/>
      <c r="AG119" s="40"/>
    </row>
    <row r="120" spans="1:33">
      <c r="A120" s="80">
        <v>2000</v>
      </c>
      <c r="B120" s="81">
        <v>9</v>
      </c>
      <c r="C120" s="81">
        <v>12.5</v>
      </c>
      <c r="D120" s="81">
        <v>14.9</v>
      </c>
      <c r="E120" s="81">
        <v>16.7</v>
      </c>
      <c r="F120" s="81">
        <v>23.4</v>
      </c>
      <c r="G120" s="81">
        <v>26.1</v>
      </c>
      <c r="H120" s="81">
        <v>26.2</v>
      </c>
      <c r="I120" s="81">
        <v>29.8</v>
      </c>
      <c r="J120" s="81">
        <v>25.3</v>
      </c>
      <c r="K120" s="81">
        <v>17.8</v>
      </c>
      <c r="L120" s="81">
        <v>12.1</v>
      </c>
      <c r="M120" s="81">
        <v>10.8</v>
      </c>
      <c r="N120" s="82">
        <f t="shared" si="10"/>
        <v>18.716666666666669</v>
      </c>
      <c r="O120" s="81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40"/>
      <c r="AD120" s="40"/>
      <c r="AE120" s="40"/>
      <c r="AF120" s="40"/>
      <c r="AG120" s="40"/>
    </row>
    <row r="121" spans="1:33">
      <c r="A121" s="80">
        <v>2001</v>
      </c>
      <c r="B121" s="81">
        <v>9.5</v>
      </c>
      <c r="C121" s="81">
        <v>11.6</v>
      </c>
      <c r="D121" s="81">
        <v>15.5</v>
      </c>
      <c r="E121" s="81">
        <v>16</v>
      </c>
      <c r="F121" s="81">
        <v>22.5</v>
      </c>
      <c r="G121" s="81">
        <v>25.6</v>
      </c>
      <c r="H121" s="81">
        <v>28.6</v>
      </c>
      <c r="I121" s="81">
        <v>30</v>
      </c>
      <c r="J121" s="81">
        <v>21.2</v>
      </c>
      <c r="K121" s="81">
        <v>21.4</v>
      </c>
      <c r="L121" s="81">
        <v>11.5</v>
      </c>
      <c r="M121" s="81">
        <v>7.5</v>
      </c>
      <c r="N121" s="82">
        <f t="shared" si="10"/>
        <v>18.408333333333331</v>
      </c>
      <c r="O121" s="81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40"/>
      <c r="AD121" s="40"/>
      <c r="AE121" s="40"/>
      <c r="AF121" s="40"/>
      <c r="AG121" s="40"/>
    </row>
    <row r="122" spans="1:33">
      <c r="A122" s="80">
        <v>2002</v>
      </c>
      <c r="B122" s="81">
        <v>11</v>
      </c>
      <c r="C122" s="81">
        <v>12.5</v>
      </c>
      <c r="D122" s="81">
        <v>15.5</v>
      </c>
      <c r="E122" s="81">
        <v>18.100000000000001</v>
      </c>
      <c r="F122" s="83">
        <v>22</v>
      </c>
      <c r="G122" s="81">
        <v>27.5</v>
      </c>
      <c r="H122" s="81">
        <v>27.6</v>
      </c>
      <c r="I122" s="81">
        <v>27.1</v>
      </c>
      <c r="J122" s="81">
        <v>21.2</v>
      </c>
      <c r="K122" s="81">
        <v>18.399999999999999</v>
      </c>
      <c r="L122" s="81">
        <v>14.2</v>
      </c>
      <c r="M122" s="81">
        <v>10.1</v>
      </c>
      <c r="N122" s="82">
        <f t="shared" si="10"/>
        <v>18.766666666666662</v>
      </c>
      <c r="O122" s="81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0"/>
      <c r="AD122" s="40"/>
      <c r="AE122" s="40"/>
      <c r="AF122" s="40"/>
      <c r="AG122" s="40"/>
    </row>
    <row r="123" spans="1:33">
      <c r="A123" s="80">
        <v>2003</v>
      </c>
      <c r="B123" s="81">
        <v>7.3</v>
      </c>
      <c r="C123" s="81">
        <v>8.9</v>
      </c>
      <c r="D123" s="81">
        <v>16.5</v>
      </c>
      <c r="E123" s="81">
        <v>17.7</v>
      </c>
      <c r="F123" s="81">
        <v>23.6</v>
      </c>
      <c r="G123" s="81">
        <v>32.4</v>
      </c>
      <c r="H123" s="81">
        <v>31.3</v>
      </c>
      <c r="I123" s="81">
        <v>34.799999999999997</v>
      </c>
      <c r="J123" s="81">
        <v>23.9</v>
      </c>
      <c r="K123" s="81">
        <v>7.6</v>
      </c>
      <c r="L123" s="81">
        <v>13.8</v>
      </c>
      <c r="M123" s="81">
        <v>9.9</v>
      </c>
      <c r="N123" s="82">
        <f t="shared" si="10"/>
        <v>18.975000000000001</v>
      </c>
      <c r="O123" s="81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0"/>
      <c r="AD123" s="40"/>
      <c r="AE123" s="40"/>
      <c r="AF123" s="40"/>
      <c r="AG123" s="40"/>
    </row>
    <row r="124" spans="1:33">
      <c r="A124" s="80">
        <v>2004</v>
      </c>
      <c r="B124" s="81">
        <v>8</v>
      </c>
      <c r="C124" s="81">
        <v>9.8000000000000007</v>
      </c>
      <c r="D124" s="81">
        <v>12.9</v>
      </c>
      <c r="E124" s="81">
        <v>16.2</v>
      </c>
      <c r="F124" s="81">
        <v>21.4</v>
      </c>
      <c r="G124" s="81">
        <v>27.7</v>
      </c>
      <c r="H124" s="81">
        <v>29.9</v>
      </c>
      <c r="I124" s="81">
        <v>28.4</v>
      </c>
      <c r="J124" s="81">
        <v>25</v>
      </c>
      <c r="K124" s="81">
        <v>18.7</v>
      </c>
      <c r="L124" s="81">
        <v>12</v>
      </c>
      <c r="M124" s="81">
        <v>8.8000000000000007</v>
      </c>
      <c r="N124" s="82">
        <f t="shared" si="10"/>
        <v>18.233333333333334</v>
      </c>
      <c r="O124" s="81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0"/>
      <c r="AD124" s="40"/>
      <c r="AE124" s="40"/>
      <c r="AF124" s="40"/>
      <c r="AG124" s="40"/>
    </row>
    <row r="125" spans="1:33">
      <c r="A125" s="80">
        <v>2005</v>
      </c>
      <c r="B125" s="81">
        <v>9.3000000000000007</v>
      </c>
      <c r="C125" s="81">
        <v>8</v>
      </c>
      <c r="D125" s="81">
        <v>14.2</v>
      </c>
      <c r="E125" s="81">
        <v>16.8</v>
      </c>
      <c r="F125" s="81">
        <v>22.8</v>
      </c>
      <c r="G125" s="81">
        <v>28.9</v>
      </c>
      <c r="H125" s="81">
        <v>29.9</v>
      </c>
      <c r="I125" s="81">
        <v>27.3</v>
      </c>
      <c r="J125" s="81">
        <v>23.9</v>
      </c>
      <c r="K125" s="81">
        <v>19.399999999999999</v>
      </c>
      <c r="L125" s="81">
        <v>12</v>
      </c>
      <c r="M125" s="81">
        <v>6.5</v>
      </c>
      <c r="N125" s="82">
        <f t="shared" si="10"/>
        <v>18.250000000000004</v>
      </c>
      <c r="O125" s="81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0"/>
      <c r="AD125" s="40"/>
      <c r="AE125" s="40"/>
      <c r="AF125" s="40"/>
      <c r="AG125" s="40"/>
    </row>
    <row r="126" spans="1:33">
      <c r="A126" s="80">
        <v>2006</v>
      </c>
      <c r="B126" s="81">
        <v>7</v>
      </c>
      <c r="C126" s="81">
        <v>8.6</v>
      </c>
      <c r="D126" s="81">
        <v>12.6</v>
      </c>
      <c r="E126" s="81">
        <v>18.5</v>
      </c>
      <c r="F126" s="81">
        <v>22</v>
      </c>
      <c r="G126" s="81">
        <v>28.1</v>
      </c>
      <c r="H126" s="81">
        <v>33.200000000000003</v>
      </c>
      <c r="I126" s="81">
        <v>25.7</v>
      </c>
      <c r="J126" s="81">
        <v>25.9</v>
      </c>
      <c r="K126" s="81">
        <v>20.6</v>
      </c>
      <c r="L126" s="81">
        <v>14.9</v>
      </c>
      <c r="M126" s="81">
        <v>10.3</v>
      </c>
      <c r="N126" s="82">
        <f t="shared" si="10"/>
        <v>18.95</v>
      </c>
      <c r="O126" s="81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0"/>
      <c r="AD126" s="40"/>
      <c r="AE126" s="40"/>
      <c r="AF126" s="40"/>
      <c r="AG126" s="40"/>
    </row>
    <row r="127" spans="1:33">
      <c r="A127" s="80">
        <v>2007</v>
      </c>
      <c r="B127" s="81">
        <v>10.9</v>
      </c>
      <c r="C127" s="81">
        <v>12.5</v>
      </c>
      <c r="D127" s="81">
        <v>14.3</v>
      </c>
      <c r="E127" s="81">
        <v>22.3</v>
      </c>
      <c r="F127" s="81">
        <v>22.4</v>
      </c>
      <c r="G127" s="81">
        <v>25.8</v>
      </c>
      <c r="H127" s="81">
        <v>27.7</v>
      </c>
      <c r="I127" s="81">
        <v>26.7</v>
      </c>
      <c r="J127" s="81">
        <v>23.5</v>
      </c>
      <c r="K127" s="81">
        <v>18.3</v>
      </c>
      <c r="L127" s="81">
        <v>12.3</v>
      </c>
      <c r="M127" s="81">
        <v>9.6</v>
      </c>
      <c r="N127" s="82">
        <f t="shared" si="10"/>
        <v>18.858333333333334</v>
      </c>
      <c r="O127" s="81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</row>
    <row r="128" spans="1:33">
      <c r="A128" s="80">
        <v>2008</v>
      </c>
      <c r="B128" s="81">
        <v>11.5</v>
      </c>
      <c r="C128" s="81">
        <v>12.8</v>
      </c>
      <c r="D128" s="81">
        <v>13</v>
      </c>
      <c r="E128" s="81">
        <v>16</v>
      </c>
      <c r="F128" s="81">
        <v>21.7</v>
      </c>
      <c r="G128" s="81">
        <v>24.9</v>
      </c>
      <c r="H128" s="81">
        <v>27.9</v>
      </c>
      <c r="I128" s="81">
        <v>26.9</v>
      </c>
      <c r="J128" s="81">
        <v>21.8</v>
      </c>
      <c r="K128" s="81">
        <v>17.399999999999999</v>
      </c>
      <c r="L128" s="81">
        <v>11.7</v>
      </c>
      <c r="M128" s="81">
        <v>8</v>
      </c>
      <c r="N128" s="82">
        <f t="shared" si="10"/>
        <v>17.8</v>
      </c>
      <c r="O128" s="81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</row>
    <row r="129" spans="1:33">
      <c r="A129" s="80">
        <v>2009</v>
      </c>
      <c r="B129" s="81">
        <v>7.2</v>
      </c>
      <c r="C129" s="81">
        <v>9.6999999999999993</v>
      </c>
      <c r="D129" s="81">
        <v>14.7</v>
      </c>
      <c r="E129" s="81">
        <v>18.2</v>
      </c>
      <c r="F129" s="81">
        <v>24</v>
      </c>
      <c r="G129" s="81">
        <v>26.7</v>
      </c>
      <c r="H129" s="81">
        <v>30.2</v>
      </c>
      <c r="I129" s="81">
        <v>31.9</v>
      </c>
      <c r="J129" s="81">
        <v>25.4</v>
      </c>
      <c r="K129" s="81">
        <v>19.2</v>
      </c>
      <c r="L129" s="81">
        <v>14.1</v>
      </c>
      <c r="M129" s="81">
        <v>8.4</v>
      </c>
      <c r="N129" s="82">
        <f t="shared" si="10"/>
        <v>19.141666666666666</v>
      </c>
      <c r="O129" s="81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</row>
    <row r="130" spans="1:33">
      <c r="A130" s="80">
        <v>2010</v>
      </c>
      <c r="B130" s="81">
        <v>5.2</v>
      </c>
      <c r="C130" s="81">
        <v>8.3000000000000007</v>
      </c>
      <c r="D130" s="81">
        <v>12.4</v>
      </c>
      <c r="E130" s="81">
        <v>19</v>
      </c>
      <c r="F130" s="81">
        <v>19.399999999999999</v>
      </c>
      <c r="G130" s="81">
        <v>25.1</v>
      </c>
      <c r="H130" s="81">
        <v>30.7</v>
      </c>
      <c r="I130" s="81">
        <v>29</v>
      </c>
      <c r="J130" s="81">
        <v>23.6</v>
      </c>
      <c r="K130" s="81">
        <v>17.100000000000001</v>
      </c>
      <c r="L130" s="81">
        <v>12.1</v>
      </c>
      <c r="M130" s="81">
        <v>6.8</v>
      </c>
      <c r="N130" s="82">
        <f t="shared" si="10"/>
        <v>17.391666666666669</v>
      </c>
      <c r="O130" s="81"/>
    </row>
    <row r="131" spans="1:33">
      <c r="A131" s="80">
        <v>2011</v>
      </c>
      <c r="B131" s="81">
        <v>8.6999999999999993</v>
      </c>
      <c r="C131" s="81">
        <v>11.9</v>
      </c>
      <c r="D131" s="81">
        <v>14.8</v>
      </c>
      <c r="E131" s="81">
        <v>21.8</v>
      </c>
      <c r="F131" s="81">
        <v>25.5</v>
      </c>
      <c r="G131" s="81">
        <v>26</v>
      </c>
      <c r="H131" s="81">
        <v>26.4</v>
      </c>
      <c r="I131" s="81">
        <v>29</v>
      </c>
      <c r="J131" s="81">
        <v>25.7</v>
      </c>
      <c r="K131" s="81">
        <v>20</v>
      </c>
      <c r="L131" s="81">
        <v>15.1</v>
      </c>
      <c r="M131" s="81">
        <v>11.3</v>
      </c>
      <c r="N131" s="82">
        <f t="shared" si="10"/>
        <v>19.683333333333334</v>
      </c>
      <c r="O131" s="81"/>
    </row>
    <row r="132" spans="1:33">
      <c r="A132" s="80">
        <v>2012</v>
      </c>
      <c r="B132" s="81">
        <v>10.8</v>
      </c>
      <c r="C132" s="81">
        <v>7.2</v>
      </c>
      <c r="D132" s="81">
        <v>18.3</v>
      </c>
      <c r="E132" s="81">
        <v>16.27</v>
      </c>
      <c r="F132" s="81">
        <v>22.3</v>
      </c>
      <c r="G132" s="81">
        <v>26.7</v>
      </c>
      <c r="H132" s="81">
        <v>28.8</v>
      </c>
      <c r="I132" s="81">
        <v>30.9</v>
      </c>
      <c r="J132" s="81">
        <v>23.9</v>
      </c>
      <c r="K132" s="81">
        <v>19.2</v>
      </c>
      <c r="L132" s="81">
        <v>13.1</v>
      </c>
      <c r="M132" s="81">
        <v>9.6</v>
      </c>
      <c r="N132" s="82">
        <f t="shared" si="10"/>
        <v>18.922499999999999</v>
      </c>
      <c r="O132" s="81"/>
    </row>
    <row r="133" spans="1:33">
      <c r="A133" s="84">
        <v>2013</v>
      </c>
      <c r="B133" s="81">
        <v>9.1999999999999993</v>
      </c>
      <c r="C133" s="81">
        <v>7.4</v>
      </c>
      <c r="D133" s="81">
        <v>12.2</v>
      </c>
      <c r="E133" s="81">
        <v>16.7</v>
      </c>
      <c r="F133" s="81">
        <v>18.3</v>
      </c>
      <c r="G133" s="81">
        <v>24.5</v>
      </c>
      <c r="H133" s="81">
        <v>30.4</v>
      </c>
      <c r="I133" s="81">
        <v>27.9</v>
      </c>
      <c r="J133" s="81">
        <v>24.7</v>
      </c>
      <c r="K133" s="81">
        <v>19.5</v>
      </c>
      <c r="L133" s="81">
        <v>11.1</v>
      </c>
      <c r="M133" s="81">
        <v>11.2</v>
      </c>
      <c r="N133" s="82">
        <f t="shared" si="10"/>
        <v>17.758333333333329</v>
      </c>
      <c r="O133" s="81"/>
    </row>
    <row r="134" spans="1:33">
      <c r="A134" s="84">
        <v>2014</v>
      </c>
      <c r="B134" s="81">
        <v>10.1</v>
      </c>
      <c r="C134" s="81">
        <v>11.2</v>
      </c>
      <c r="D134" s="81">
        <v>16.2</v>
      </c>
      <c r="E134" s="81">
        <v>19.399999999999999</v>
      </c>
      <c r="F134" s="81">
        <v>21.3</v>
      </c>
      <c r="G134" s="81">
        <v>28.4</v>
      </c>
      <c r="H134" s="81">
        <v>26.2</v>
      </c>
      <c r="I134" s="81">
        <v>26</v>
      </c>
      <c r="J134" s="81">
        <v>24.8</v>
      </c>
      <c r="K134" s="81">
        <v>21.5</v>
      </c>
      <c r="L134" s="81">
        <v>14.6</v>
      </c>
      <c r="M134" s="81">
        <v>10.3</v>
      </c>
      <c r="N134" s="82">
        <f t="shared" si="10"/>
        <v>19.166666666666668</v>
      </c>
      <c r="O134" s="81"/>
    </row>
    <row r="135" spans="1:33">
      <c r="A135" s="84">
        <v>2015</v>
      </c>
      <c r="B135" s="81">
        <v>10.46</v>
      </c>
      <c r="C135" s="81">
        <v>8.8000000000000007</v>
      </c>
      <c r="D135" s="81">
        <v>15.39</v>
      </c>
      <c r="E135" s="81">
        <v>19.5</v>
      </c>
      <c r="F135" s="81">
        <v>23.5</v>
      </c>
      <c r="G135" s="81">
        <v>28.6</v>
      </c>
      <c r="H135" s="81">
        <v>33.200000000000003</v>
      </c>
      <c r="I135" s="81">
        <v>30</v>
      </c>
      <c r="J135" s="81">
        <v>22.7</v>
      </c>
      <c r="K135" s="81">
        <v>17.3</v>
      </c>
      <c r="L135" s="81">
        <v>16.3</v>
      </c>
      <c r="M135" s="81">
        <v>12.2</v>
      </c>
      <c r="N135" s="82">
        <f t="shared" si="10"/>
        <v>19.829166666666666</v>
      </c>
      <c r="O135" s="81"/>
    </row>
    <row r="136" spans="1:33" s="128" customFormat="1">
      <c r="A136" s="84">
        <v>2016</v>
      </c>
      <c r="B136" s="90">
        <v>9.9</v>
      </c>
      <c r="C136" s="90">
        <v>11.6</v>
      </c>
      <c r="D136" s="90">
        <v>13.3</v>
      </c>
      <c r="E136" s="90">
        <v>16.7</v>
      </c>
      <c r="F136" s="90">
        <v>20.8</v>
      </c>
      <c r="G136" s="90">
        <v>26</v>
      </c>
      <c r="H136" s="90">
        <v>29.6</v>
      </c>
      <c r="I136" s="90">
        <v>29.6</v>
      </c>
      <c r="J136" s="90">
        <v>26.9</v>
      </c>
      <c r="K136" s="90">
        <v>17.600000000000001</v>
      </c>
      <c r="L136" s="90">
        <v>13</v>
      </c>
      <c r="M136" s="90">
        <v>12.2</v>
      </c>
      <c r="N136" s="82">
        <f t="shared" si="10"/>
        <v>18.933333333333334</v>
      </c>
      <c r="O136" s="90"/>
    </row>
    <row r="137" spans="1:33">
      <c r="A137" s="153">
        <v>2017</v>
      </c>
      <c r="B137" s="90">
        <v>7.4</v>
      </c>
      <c r="C137" s="90">
        <v>13.4</v>
      </c>
      <c r="D137" s="90">
        <v>17.2</v>
      </c>
      <c r="E137" s="90">
        <v>18.100000000000001</v>
      </c>
      <c r="F137" s="90">
        <v>22.6</v>
      </c>
      <c r="G137" s="90">
        <v>29.2</v>
      </c>
      <c r="H137" s="90">
        <v>30.4</v>
      </c>
      <c r="I137" s="90">
        <v>31.5</v>
      </c>
      <c r="J137" s="90">
        <v>23.8</v>
      </c>
      <c r="K137" s="90">
        <v>21.8</v>
      </c>
      <c r="L137" s="90">
        <v>12.9</v>
      </c>
      <c r="M137" s="90">
        <v>8.8000000000000007</v>
      </c>
      <c r="N137" s="82">
        <f t="shared" si="10"/>
        <v>19.758333333333336</v>
      </c>
      <c r="O137" s="81"/>
    </row>
    <row r="138" spans="1:33">
      <c r="A138" s="152">
        <v>2018</v>
      </c>
      <c r="B138" s="95">
        <v>12</v>
      </c>
      <c r="C138" s="95">
        <v>7.1</v>
      </c>
      <c r="D138" s="95">
        <v>12.7</v>
      </c>
      <c r="E138" s="95">
        <v>19.8</v>
      </c>
      <c r="F138" s="95">
        <v>21.9</v>
      </c>
      <c r="G138" s="95">
        <v>26.4</v>
      </c>
      <c r="H138" s="95">
        <v>31.1</v>
      </c>
      <c r="I138" s="95">
        <v>29.7</v>
      </c>
      <c r="J138" s="95"/>
      <c r="K138" s="95"/>
      <c r="L138" s="95"/>
      <c r="M138" s="95"/>
      <c r="N138" s="96"/>
      <c r="O138" s="81"/>
    </row>
    <row r="139" spans="1:33">
      <c r="A139" s="85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2"/>
      <c r="O139" s="81"/>
    </row>
    <row r="140" spans="1:33">
      <c r="A140" s="75" t="s">
        <v>53</v>
      </c>
      <c r="B140" t="s">
        <v>38</v>
      </c>
      <c r="C140" t="s">
        <v>39</v>
      </c>
      <c r="D140" t="s">
        <v>40</v>
      </c>
      <c r="E140" t="s">
        <v>41</v>
      </c>
      <c r="F140" t="s">
        <v>42</v>
      </c>
      <c r="G140" t="s">
        <v>43</v>
      </c>
      <c r="H140" t="s">
        <v>44</v>
      </c>
      <c r="I140" t="s">
        <v>45</v>
      </c>
      <c r="J140" t="s">
        <v>46</v>
      </c>
      <c r="K140" t="s">
        <v>47</v>
      </c>
      <c r="L140" t="s">
        <v>48</v>
      </c>
      <c r="M140" t="s">
        <v>49</v>
      </c>
      <c r="N140" s="75" t="s">
        <v>53</v>
      </c>
    </row>
    <row r="141" spans="1:33">
      <c r="A141" s="77" t="s">
        <v>50</v>
      </c>
      <c r="B141" s="78">
        <f t="shared" ref="B141:N141" si="11">AVERAGE(B87,B114)</f>
        <v>4.3</v>
      </c>
      <c r="C141" s="78">
        <f t="shared" si="11"/>
        <v>5.4</v>
      </c>
      <c r="D141" s="78">
        <f t="shared" si="11"/>
        <v>7.9</v>
      </c>
      <c r="E141" s="86">
        <f t="shared" si="11"/>
        <v>11.15</v>
      </c>
      <c r="F141" s="86">
        <f t="shared" si="11"/>
        <v>14.649999999999999</v>
      </c>
      <c r="G141" s="86">
        <f t="shared" si="11"/>
        <v>18.45</v>
      </c>
      <c r="H141" s="86">
        <f t="shared" si="11"/>
        <v>21.7</v>
      </c>
      <c r="I141" s="86">
        <f t="shared" si="11"/>
        <v>21.05</v>
      </c>
      <c r="J141" s="86">
        <f t="shared" si="11"/>
        <v>18.05</v>
      </c>
      <c r="K141" s="86">
        <f t="shared" si="11"/>
        <v>13.149999999999999</v>
      </c>
      <c r="L141" s="78">
        <f t="shared" si="11"/>
        <v>8</v>
      </c>
      <c r="M141" s="78">
        <f t="shared" si="11"/>
        <v>5</v>
      </c>
      <c r="N141" s="79">
        <f t="shared" si="11"/>
        <v>12.5</v>
      </c>
      <c r="O141" s="86"/>
    </row>
    <row r="142" spans="1:33">
      <c r="A142" s="77" t="s">
        <v>14</v>
      </c>
      <c r="B142" s="78">
        <f t="shared" ref="B142:N142" si="12">AVERAGE(B88,B115)</f>
        <v>4.3999999999999995</v>
      </c>
      <c r="C142" s="78">
        <f t="shared" si="12"/>
        <v>5.75</v>
      </c>
      <c r="D142" s="78">
        <f t="shared" si="12"/>
        <v>8</v>
      </c>
      <c r="E142" s="86">
        <f t="shared" si="12"/>
        <v>11.100000000000001</v>
      </c>
      <c r="F142" s="86">
        <f t="shared" si="12"/>
        <v>14.6</v>
      </c>
      <c r="G142" s="86">
        <f t="shared" si="12"/>
        <v>18.45</v>
      </c>
      <c r="H142" s="86">
        <f t="shared" si="12"/>
        <v>21.9</v>
      </c>
      <c r="I142" s="86">
        <f t="shared" si="12"/>
        <v>21.25</v>
      </c>
      <c r="J142" s="86">
        <f t="shared" si="12"/>
        <v>18.05</v>
      </c>
      <c r="K142" s="86">
        <f t="shared" si="12"/>
        <v>13.3</v>
      </c>
      <c r="L142" s="78">
        <f t="shared" si="12"/>
        <v>7.95</v>
      </c>
      <c r="M142" s="78">
        <f t="shared" si="12"/>
        <v>4.9499999999999993</v>
      </c>
      <c r="N142" s="79">
        <f t="shared" si="12"/>
        <v>12.5</v>
      </c>
      <c r="O142" s="86"/>
    </row>
    <row r="143" spans="1:33">
      <c r="A143" s="77" t="s">
        <v>25</v>
      </c>
      <c r="B143" s="78">
        <f t="shared" ref="B143:N143" si="13">AVERAGE(B89,B116)</f>
        <v>4.6500000000000004</v>
      </c>
      <c r="C143" s="78">
        <f t="shared" si="13"/>
        <v>5.85</v>
      </c>
      <c r="D143" s="78">
        <f t="shared" si="13"/>
        <v>8.5500000000000007</v>
      </c>
      <c r="E143" s="86">
        <f t="shared" si="13"/>
        <v>10.799999999999999</v>
      </c>
      <c r="F143" s="86">
        <f t="shared" si="13"/>
        <v>14.950000000000001</v>
      </c>
      <c r="G143" s="86">
        <f t="shared" si="13"/>
        <v>18.649999999999999</v>
      </c>
      <c r="H143" s="86">
        <f t="shared" si="13"/>
        <v>22.05</v>
      </c>
      <c r="I143" s="86">
        <f t="shared" si="13"/>
        <v>21.9</v>
      </c>
      <c r="J143" s="86">
        <f t="shared" si="13"/>
        <v>17.899999999999999</v>
      </c>
      <c r="K143" s="86">
        <f t="shared" si="13"/>
        <v>13.1</v>
      </c>
      <c r="L143" s="78">
        <f t="shared" si="13"/>
        <v>7.95</v>
      </c>
      <c r="M143" s="78">
        <f t="shared" si="13"/>
        <v>5.5</v>
      </c>
      <c r="N143" s="79">
        <f t="shared" si="13"/>
        <v>12.649999999999999</v>
      </c>
      <c r="O143" s="86"/>
    </row>
    <row r="144" spans="1:33">
      <c r="A144" s="80">
        <v>1997</v>
      </c>
      <c r="B144" s="81">
        <v>4.4000000000000004</v>
      </c>
      <c r="C144" s="81">
        <v>7.6</v>
      </c>
      <c r="D144" s="81">
        <v>12.4</v>
      </c>
      <c r="E144" s="81">
        <v>12.1</v>
      </c>
      <c r="F144" s="81">
        <v>16</v>
      </c>
      <c r="G144" s="87">
        <v>18.600000000000001</v>
      </c>
      <c r="H144" s="87">
        <v>20.9</v>
      </c>
      <c r="I144" s="87">
        <v>23</v>
      </c>
      <c r="J144" s="87">
        <v>19.399999999999999</v>
      </c>
      <c r="K144" s="81">
        <v>14.2</v>
      </c>
      <c r="L144" s="81">
        <v>9.3000000000000007</v>
      </c>
      <c r="M144" s="81">
        <v>5.9</v>
      </c>
      <c r="N144" s="82">
        <f>AVERAGE(N90,N117)</f>
        <v>13.737499999999997</v>
      </c>
      <c r="O144" s="81"/>
    </row>
    <row r="145" spans="1:15">
      <c r="A145" s="80">
        <v>1998</v>
      </c>
      <c r="B145" s="81">
        <v>4.9000000000000004</v>
      </c>
      <c r="C145" s="81">
        <v>7.6</v>
      </c>
      <c r="D145" s="81">
        <v>8.9</v>
      </c>
      <c r="E145" s="81">
        <v>9.9</v>
      </c>
      <c r="F145" s="81">
        <v>15.9</v>
      </c>
      <c r="G145" s="87">
        <v>19.3</v>
      </c>
      <c r="H145" s="87">
        <v>22.6</v>
      </c>
      <c r="I145" s="87">
        <v>22.6</v>
      </c>
      <c r="J145" s="87">
        <v>17.3</v>
      </c>
      <c r="K145" s="81">
        <v>12.4</v>
      </c>
      <c r="L145" s="81">
        <v>5.8</v>
      </c>
      <c r="M145" s="81">
        <v>5.0999999999999996</v>
      </c>
      <c r="N145" s="82">
        <f>AVERAGE(N91,N118)</f>
        <v>12.679166666666665</v>
      </c>
      <c r="O145" s="81"/>
    </row>
    <row r="146" spans="1:15">
      <c r="A146" s="80">
        <v>1999</v>
      </c>
      <c r="B146" s="81">
        <v>5.0999999999999996</v>
      </c>
      <c r="C146" s="81">
        <v>5</v>
      </c>
      <c r="D146" s="81">
        <v>9.3000000000000007</v>
      </c>
      <c r="E146" s="81">
        <v>10.8</v>
      </c>
      <c r="F146" s="81">
        <v>17.2</v>
      </c>
      <c r="G146" s="87">
        <v>18.3</v>
      </c>
      <c r="H146" s="87">
        <v>22.7</v>
      </c>
      <c r="I146" s="88">
        <v>22</v>
      </c>
      <c r="J146" s="87">
        <v>19.3</v>
      </c>
      <c r="K146" s="81">
        <v>13.7</v>
      </c>
      <c r="L146" s="81">
        <v>6.7</v>
      </c>
      <c r="M146" s="81">
        <v>4.7</v>
      </c>
      <c r="N146" s="82">
        <f>AVERAGE(N92,N119)</f>
        <v>12.916666666666668</v>
      </c>
      <c r="O146" s="81"/>
    </row>
    <row r="147" spans="1:15">
      <c r="A147" s="80">
        <v>2000</v>
      </c>
      <c r="B147" s="81">
        <v>4.7</v>
      </c>
      <c r="C147" s="81">
        <v>7.7</v>
      </c>
      <c r="D147" s="81">
        <v>9.6999999999999993</v>
      </c>
      <c r="E147" s="81">
        <v>11.3</v>
      </c>
      <c r="F147" s="81">
        <v>16.899999999999999</v>
      </c>
      <c r="G147" s="87">
        <v>19.899999999999999</v>
      </c>
      <c r="H147" s="87">
        <v>19.7</v>
      </c>
      <c r="I147" s="87">
        <v>22.9</v>
      </c>
      <c r="J147" s="87">
        <v>18.899999999999999</v>
      </c>
      <c r="K147" s="81">
        <v>13.3</v>
      </c>
      <c r="L147" s="81">
        <v>8.1999999999999993</v>
      </c>
      <c r="M147" s="81">
        <v>7.1</v>
      </c>
      <c r="N147" s="82">
        <f t="shared" ref="N147" si="14">AVERAGE(N93,N120)</f>
        <v>13.358333333333334</v>
      </c>
      <c r="O147" s="81"/>
    </row>
    <row r="148" spans="1:15">
      <c r="A148" s="80">
        <v>2001</v>
      </c>
      <c r="B148" s="81">
        <v>6</v>
      </c>
      <c r="C148" s="81">
        <v>7</v>
      </c>
      <c r="D148" s="81">
        <v>10.5</v>
      </c>
      <c r="E148" s="81">
        <v>10.7</v>
      </c>
      <c r="F148" s="81">
        <v>17</v>
      </c>
      <c r="G148" s="87">
        <v>19.3</v>
      </c>
      <c r="H148" s="88">
        <v>22</v>
      </c>
      <c r="I148" s="87">
        <v>22.9</v>
      </c>
      <c r="J148" s="87">
        <v>15.9</v>
      </c>
      <c r="K148" s="81">
        <v>16.399999999999999</v>
      </c>
      <c r="L148" s="81">
        <v>7.6</v>
      </c>
      <c r="M148" s="81">
        <v>3.3</v>
      </c>
      <c r="N148" s="82">
        <f t="shared" ref="N148:N164" si="15">AVERAGE(N94,N121)</f>
        <v>13.208333333333332</v>
      </c>
      <c r="O148" s="81"/>
    </row>
    <row r="149" spans="1:15">
      <c r="A149" s="80">
        <v>2002</v>
      </c>
      <c r="B149" s="81">
        <v>5.5</v>
      </c>
      <c r="C149" s="81">
        <v>8.1</v>
      </c>
      <c r="D149" s="81">
        <v>10.3</v>
      </c>
      <c r="E149" s="81">
        <v>12.4</v>
      </c>
      <c r="F149" s="89">
        <f>AVERAGE(F95,F122)</f>
        <v>16</v>
      </c>
      <c r="G149" s="87">
        <v>20.5</v>
      </c>
      <c r="H149" s="87">
        <v>21.5</v>
      </c>
      <c r="I149" s="87">
        <v>20.9</v>
      </c>
      <c r="J149" s="87">
        <v>16.600000000000001</v>
      </c>
      <c r="K149" s="81">
        <v>13.4</v>
      </c>
      <c r="L149" s="81">
        <v>10</v>
      </c>
      <c r="M149" s="81">
        <v>6.5</v>
      </c>
      <c r="N149" s="82">
        <f t="shared" si="15"/>
        <v>13.479166666666664</v>
      </c>
      <c r="O149" s="81"/>
    </row>
    <row r="150" spans="1:15">
      <c r="A150" s="80">
        <v>2003</v>
      </c>
      <c r="B150" s="81">
        <v>3.5</v>
      </c>
      <c r="C150" s="81">
        <v>4</v>
      </c>
      <c r="D150" s="81">
        <v>9.6999999999999993</v>
      </c>
      <c r="E150" s="81">
        <v>11.5</v>
      </c>
      <c r="F150" s="81">
        <v>17</v>
      </c>
      <c r="G150" s="87">
        <v>24.1</v>
      </c>
      <c r="H150" s="87">
        <v>23.8</v>
      </c>
      <c r="I150" s="87">
        <v>26.2</v>
      </c>
      <c r="J150" s="87">
        <v>17.8</v>
      </c>
      <c r="K150" s="81">
        <v>12</v>
      </c>
      <c r="L150" s="81">
        <v>9.3000000000000007</v>
      </c>
      <c r="M150" s="81">
        <v>6.1</v>
      </c>
      <c r="N150" s="82">
        <f t="shared" si="15"/>
        <v>13.614772727272729</v>
      </c>
      <c r="O150" s="81"/>
    </row>
    <row r="151" spans="1:15">
      <c r="A151" s="80">
        <v>2004</v>
      </c>
      <c r="B151" s="81">
        <v>4.3</v>
      </c>
      <c r="C151" s="81">
        <v>5.3</v>
      </c>
      <c r="D151" s="81">
        <v>7.5</v>
      </c>
      <c r="E151" s="81">
        <v>10.9</v>
      </c>
      <c r="F151" s="81">
        <v>14.7</v>
      </c>
      <c r="G151" s="87">
        <v>20.5</v>
      </c>
      <c r="H151" s="87">
        <v>22.8</v>
      </c>
      <c r="I151" s="87">
        <v>21.8</v>
      </c>
      <c r="J151" s="87">
        <v>18.7</v>
      </c>
      <c r="K151" s="81">
        <v>14.5</v>
      </c>
      <c r="L151" s="81">
        <v>8.4</v>
      </c>
      <c r="M151" s="81">
        <v>5.3</v>
      </c>
      <c r="N151" s="82">
        <f t="shared" si="15"/>
        <v>12.895833333333334</v>
      </c>
      <c r="O151" s="81"/>
    </row>
    <row r="152" spans="1:15">
      <c r="A152" s="80">
        <v>2005</v>
      </c>
      <c r="B152" s="81">
        <v>4.9000000000000004</v>
      </c>
      <c r="C152" s="81">
        <v>3.3</v>
      </c>
      <c r="D152" s="81">
        <v>7.8</v>
      </c>
      <c r="E152" s="81">
        <v>11.2</v>
      </c>
      <c r="F152" s="81">
        <v>16.3</v>
      </c>
      <c r="G152" s="87">
        <v>21.7</v>
      </c>
      <c r="H152" s="87">
        <v>23.1</v>
      </c>
      <c r="I152" s="87">
        <v>21.1</v>
      </c>
      <c r="J152" s="87">
        <v>18.5</v>
      </c>
      <c r="K152" s="81">
        <v>15.1</v>
      </c>
      <c r="L152" s="81">
        <v>7.8</v>
      </c>
      <c r="M152" s="81">
        <v>2.9</v>
      </c>
      <c r="N152" s="82">
        <f t="shared" si="15"/>
        <v>12.800000000000002</v>
      </c>
      <c r="O152" s="81"/>
    </row>
    <row r="153" spans="1:15">
      <c r="A153" s="80">
        <v>2006</v>
      </c>
      <c r="B153" s="81">
        <v>3.1</v>
      </c>
      <c r="C153" s="81">
        <v>4.4000000000000004</v>
      </c>
      <c r="D153" s="81">
        <v>7.9</v>
      </c>
      <c r="E153" s="81">
        <v>12.6</v>
      </c>
      <c r="F153" s="81">
        <v>15.6</v>
      </c>
      <c r="G153" s="87">
        <v>20.5</v>
      </c>
      <c r="H153" s="87">
        <v>25.7</v>
      </c>
      <c r="I153" s="88">
        <v>20</v>
      </c>
      <c r="J153" s="87">
        <v>20.100000000000001</v>
      </c>
      <c r="K153" s="81">
        <v>15.8</v>
      </c>
      <c r="L153" s="81">
        <v>10.6</v>
      </c>
      <c r="M153" s="81">
        <v>5.8</v>
      </c>
      <c r="N153" s="82">
        <f t="shared" si="15"/>
        <v>13.491666666666667</v>
      </c>
      <c r="O153" s="81"/>
    </row>
    <row r="154" spans="1:15">
      <c r="A154" s="80">
        <v>2007</v>
      </c>
      <c r="B154" s="81">
        <v>6.6</v>
      </c>
      <c r="C154" s="81">
        <v>7.6</v>
      </c>
      <c r="D154" s="81">
        <v>9.1999999999999993</v>
      </c>
      <c r="E154" s="81">
        <v>14.9</v>
      </c>
      <c r="F154" s="81">
        <v>16.7</v>
      </c>
      <c r="G154" s="87">
        <v>19.399999999999999</v>
      </c>
      <c r="H154" s="87">
        <v>20.8</v>
      </c>
      <c r="I154" s="87">
        <v>20.7</v>
      </c>
      <c r="J154" s="87">
        <v>17.7</v>
      </c>
      <c r="K154" s="81">
        <v>13.4</v>
      </c>
      <c r="L154" s="81">
        <v>8.5</v>
      </c>
      <c r="M154" s="81">
        <v>5</v>
      </c>
      <c r="N154" s="82">
        <f t="shared" si="15"/>
        <v>13.416666666666666</v>
      </c>
      <c r="O154" s="81"/>
    </row>
    <row r="155" spans="1:15">
      <c r="A155" s="80">
        <v>2008</v>
      </c>
      <c r="B155" s="81">
        <v>7.1</v>
      </c>
      <c r="C155" s="81">
        <v>7.4</v>
      </c>
      <c r="D155" s="81">
        <v>7.9</v>
      </c>
      <c r="E155" s="81">
        <v>10.8</v>
      </c>
      <c r="F155" s="81">
        <v>16.2</v>
      </c>
      <c r="G155" s="87">
        <v>19.600000000000001</v>
      </c>
      <c r="H155" s="87">
        <v>21.5</v>
      </c>
      <c r="I155" s="87">
        <v>20.7</v>
      </c>
      <c r="J155" s="87">
        <v>16.2</v>
      </c>
      <c r="K155" s="81">
        <v>12.5</v>
      </c>
      <c r="L155" s="81">
        <v>8.6</v>
      </c>
      <c r="M155" s="81">
        <v>4.7</v>
      </c>
      <c r="N155" s="82">
        <f t="shared" si="15"/>
        <v>12.779166666666667</v>
      </c>
      <c r="O155" s="81"/>
    </row>
    <row r="156" spans="1:15">
      <c r="A156" s="80">
        <v>2009</v>
      </c>
      <c r="B156" s="81">
        <v>3.1</v>
      </c>
      <c r="C156" s="81">
        <v>6.1</v>
      </c>
      <c r="D156" s="81">
        <v>9.5</v>
      </c>
      <c r="E156" s="81">
        <v>12.9</v>
      </c>
      <c r="F156" s="81">
        <v>17.5</v>
      </c>
      <c r="G156" s="87">
        <v>20.399999999999999</v>
      </c>
      <c r="H156" s="87">
        <v>22.9</v>
      </c>
      <c r="I156" s="87">
        <v>24.4</v>
      </c>
      <c r="J156" s="87">
        <v>19.5</v>
      </c>
      <c r="K156" s="81">
        <v>14.4</v>
      </c>
      <c r="L156" s="81">
        <v>9.6</v>
      </c>
      <c r="M156" s="81">
        <v>5.0999999999999996</v>
      </c>
      <c r="N156" s="82">
        <f t="shared" si="15"/>
        <v>13.779166666666665</v>
      </c>
      <c r="O156" s="81"/>
    </row>
    <row r="157" spans="1:15">
      <c r="A157" s="80">
        <v>2010</v>
      </c>
      <c r="B157" s="81">
        <v>2.2000000000000002</v>
      </c>
      <c r="C157" s="81">
        <v>4.3</v>
      </c>
      <c r="D157" s="81">
        <v>7.7</v>
      </c>
      <c r="E157" s="81">
        <v>12.8</v>
      </c>
      <c r="F157" s="81">
        <v>14.4</v>
      </c>
      <c r="G157" s="87">
        <v>19.2</v>
      </c>
      <c r="H157" s="87">
        <v>23.9</v>
      </c>
      <c r="I157" s="88">
        <v>22</v>
      </c>
      <c r="J157" s="87">
        <v>17.3</v>
      </c>
      <c r="K157" s="81">
        <v>12.6</v>
      </c>
      <c r="L157" s="81">
        <v>8.1999999999999993</v>
      </c>
      <c r="M157" s="81">
        <v>3.5</v>
      </c>
      <c r="N157" s="82">
        <f t="shared" si="15"/>
        <v>12.366666666666669</v>
      </c>
      <c r="O157" s="81"/>
    </row>
    <row r="158" spans="1:15">
      <c r="A158" s="84">
        <v>2011</v>
      </c>
      <c r="B158" s="90">
        <v>5</v>
      </c>
      <c r="C158" s="90">
        <v>6.9</v>
      </c>
      <c r="D158" s="90">
        <v>9.4</v>
      </c>
      <c r="E158" s="90">
        <v>14.9</v>
      </c>
      <c r="F158" s="90">
        <v>18</v>
      </c>
      <c r="G158" s="91">
        <v>19.8</v>
      </c>
      <c r="H158" s="91">
        <v>20.5</v>
      </c>
      <c r="I158" s="91">
        <v>21.7</v>
      </c>
      <c r="J158" s="91">
        <v>19.5</v>
      </c>
      <c r="K158" s="91">
        <v>14.5</v>
      </c>
      <c r="L158" s="91">
        <v>10.9</v>
      </c>
      <c r="M158" s="90">
        <v>6.7</v>
      </c>
      <c r="N158" s="82">
        <f t="shared" si="15"/>
        <v>13.966666666666667</v>
      </c>
      <c r="O158" s="91"/>
    </row>
    <row r="159" spans="1:15">
      <c r="A159" s="80">
        <v>2012</v>
      </c>
      <c r="B159" s="90">
        <f t="shared" ref="B159:M159" si="16">AVERAGE(B105,B132)</f>
        <v>6.25</v>
      </c>
      <c r="C159" s="90">
        <f t="shared" si="16"/>
        <v>3</v>
      </c>
      <c r="D159" s="92">
        <f t="shared" si="16"/>
        <v>11.7</v>
      </c>
      <c r="E159" s="93">
        <f t="shared" si="16"/>
        <v>11.244999999999999</v>
      </c>
      <c r="F159" s="92">
        <f t="shared" si="16"/>
        <v>16.100000000000001</v>
      </c>
      <c r="G159" s="93">
        <f t="shared" si="16"/>
        <v>20.100000000000001</v>
      </c>
      <c r="H159" s="92">
        <f t="shared" si="16"/>
        <v>21.8</v>
      </c>
      <c r="I159" s="92">
        <f t="shared" si="16"/>
        <v>23.7</v>
      </c>
      <c r="J159" s="93">
        <f t="shared" si="16"/>
        <v>18.799999999999997</v>
      </c>
      <c r="K159" s="93">
        <f t="shared" si="16"/>
        <v>14.149999999999999</v>
      </c>
      <c r="L159" s="93">
        <f t="shared" si="16"/>
        <v>9.1</v>
      </c>
      <c r="M159" s="93">
        <f t="shared" si="16"/>
        <v>5.2</v>
      </c>
      <c r="N159" s="82">
        <f t="shared" si="15"/>
        <v>13.428749999999999</v>
      </c>
      <c r="O159" s="93"/>
    </row>
    <row r="160" spans="1:15">
      <c r="A160" s="84">
        <v>2013</v>
      </c>
      <c r="B160" s="90">
        <v>4.5999999999999996</v>
      </c>
      <c r="C160" s="90">
        <v>3.2</v>
      </c>
      <c r="D160" s="90">
        <v>7.6</v>
      </c>
      <c r="E160" s="90">
        <v>11.1</v>
      </c>
      <c r="F160" s="90">
        <v>13</v>
      </c>
      <c r="G160" s="90">
        <v>18.5</v>
      </c>
      <c r="H160" s="90">
        <v>23.2</v>
      </c>
      <c r="I160" s="90">
        <v>21.4</v>
      </c>
      <c r="J160" s="90">
        <v>18.7</v>
      </c>
      <c r="K160" s="90">
        <v>15.7</v>
      </c>
      <c r="L160" s="93">
        <f>AVERAGE(L106,L133)</f>
        <v>7.85</v>
      </c>
      <c r="M160" s="90">
        <v>6.7</v>
      </c>
      <c r="N160" s="82">
        <f t="shared" si="15"/>
        <v>12.604166666666664</v>
      </c>
      <c r="O160" s="90"/>
    </row>
    <row r="161" spans="1:15">
      <c r="A161" s="84">
        <v>2014</v>
      </c>
      <c r="B161" s="90">
        <v>6.9</v>
      </c>
      <c r="C161" s="90">
        <v>6.8</v>
      </c>
      <c r="D161" s="90">
        <v>10</v>
      </c>
      <c r="E161" s="90">
        <v>13.5</v>
      </c>
      <c r="F161" s="90">
        <v>15.3</v>
      </c>
      <c r="G161" s="90">
        <v>21.4</v>
      </c>
      <c r="H161" s="90">
        <v>20.7</v>
      </c>
      <c r="I161" s="90">
        <v>20.100000000000001</v>
      </c>
      <c r="J161" s="90">
        <v>19.2</v>
      </c>
      <c r="K161" s="90">
        <v>16.600000000000001</v>
      </c>
      <c r="L161" s="93">
        <f>AVERAGE(L107,L134)</f>
        <v>10.95</v>
      </c>
      <c r="M161" s="90">
        <v>6.8</v>
      </c>
      <c r="N161" s="82">
        <f t="shared" si="15"/>
        <v>13.995833333333334</v>
      </c>
      <c r="O161" s="90"/>
    </row>
    <row r="162" spans="1:15">
      <c r="A162" s="84">
        <v>2015</v>
      </c>
      <c r="B162" s="90">
        <v>6</v>
      </c>
      <c r="C162" s="90">
        <v>4.78</v>
      </c>
      <c r="D162" s="90">
        <v>10.17</v>
      </c>
      <c r="E162" s="90">
        <v>13.2</v>
      </c>
      <c r="F162" s="90">
        <v>17.399999999999999</v>
      </c>
      <c r="G162" s="90">
        <v>21.7</v>
      </c>
      <c r="H162" s="90">
        <v>26</v>
      </c>
      <c r="I162" s="90">
        <v>22.8</v>
      </c>
      <c r="J162" s="90">
        <v>17.600000000000001</v>
      </c>
      <c r="K162" s="90">
        <v>12.6</v>
      </c>
      <c r="L162" s="93">
        <f>AVERAGE(L108,L135)</f>
        <v>11.100000000000001</v>
      </c>
      <c r="M162" s="90">
        <v>9.1</v>
      </c>
      <c r="N162" s="82">
        <f t="shared" si="15"/>
        <v>14.34375</v>
      </c>
      <c r="O162" s="90"/>
    </row>
    <row r="163" spans="1:15" s="128" customFormat="1">
      <c r="A163" s="84">
        <v>2016</v>
      </c>
      <c r="B163" s="90">
        <v>6.2</v>
      </c>
      <c r="C163" s="90">
        <v>6.3</v>
      </c>
      <c r="D163" s="90">
        <v>8.1</v>
      </c>
      <c r="E163" s="90">
        <v>11.9</v>
      </c>
      <c r="F163" s="90">
        <v>14.8</v>
      </c>
      <c r="G163" s="90">
        <v>19.899999999999999</v>
      </c>
      <c r="H163" s="90">
        <v>23</v>
      </c>
      <c r="I163" s="90">
        <v>22.4</v>
      </c>
      <c r="J163" s="90">
        <v>20.5</v>
      </c>
      <c r="K163" s="90">
        <v>12.95</v>
      </c>
      <c r="L163" s="93">
        <f>AVERAGE(L109,L136)</f>
        <v>8.9499999999999993</v>
      </c>
      <c r="M163" s="90">
        <v>6.65</v>
      </c>
      <c r="N163" s="82">
        <f t="shared" si="15"/>
        <v>13.554166666666667</v>
      </c>
      <c r="O163" s="90"/>
    </row>
    <row r="164" spans="1:15">
      <c r="A164" s="84">
        <v>2017</v>
      </c>
      <c r="B164" s="90">
        <v>3.4</v>
      </c>
      <c r="C164" s="90">
        <v>8.6999999999999993</v>
      </c>
      <c r="D164" s="90">
        <v>11.5</v>
      </c>
      <c r="E164" s="90">
        <v>12.55</v>
      </c>
      <c r="F164" s="90">
        <v>15.7</v>
      </c>
      <c r="G164" s="90">
        <v>22.4</v>
      </c>
      <c r="H164" s="90">
        <v>23.25</v>
      </c>
      <c r="I164" s="90">
        <v>23.9</v>
      </c>
      <c r="J164" s="90">
        <v>17.100000000000001</v>
      </c>
      <c r="K164" s="90">
        <v>15.45</v>
      </c>
      <c r="L164" s="90">
        <v>8.6999999999999993</v>
      </c>
      <c r="M164" s="90">
        <v>5.0999999999999996</v>
      </c>
      <c r="N164" s="82">
        <f t="shared" si="15"/>
        <v>13.962500000000002</v>
      </c>
    </row>
    <row r="165" spans="1:15">
      <c r="A165" s="94">
        <v>2018</v>
      </c>
      <c r="B165" s="95">
        <v>8.1999999999999993</v>
      </c>
      <c r="C165" s="95">
        <v>3.85</v>
      </c>
      <c r="D165" s="95">
        <v>8.1</v>
      </c>
      <c r="E165" s="95">
        <v>13.95</v>
      </c>
      <c r="F165" s="95">
        <v>16.75</v>
      </c>
      <c r="G165" s="95">
        <v>20.75</v>
      </c>
      <c r="H165" s="95">
        <v>24.35</v>
      </c>
      <c r="I165" s="95">
        <v>23.75</v>
      </c>
      <c r="J165" s="95"/>
      <c r="K165" s="95"/>
      <c r="L165" s="95"/>
      <c r="M165" s="95"/>
      <c r="N165" s="96"/>
    </row>
  </sheetData>
  <mergeCells count="1">
    <mergeCell ref="N81:P81"/>
  </mergeCells>
  <phoneticPr fontId="0" type="noConversion"/>
  <pageMargins left="0" right="0" top="0.98425196850393704" bottom="0.98425196850393704" header="0.51181102362204722" footer="0.51181102362204722"/>
  <pageSetup paperSize="9" scale="61" orientation="landscape" r:id="rId1"/>
  <headerFooter alignWithMargins="0"/>
  <ignoredErrors>
    <ignoredError sqref="N117:N118 N119 N120:N136 N90:N95 N97:N109 AE5 AE6:AE16 AF5 AF6 AF8:AF16 A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T° moyenne</vt:lpstr>
      <vt:lpstr>données mensuelles</vt:lpstr>
      <vt:lpstr>Gpluvio</vt:lpstr>
      <vt:lpstr>Graph1</vt:lpstr>
      <vt:lpstr>'données mensuelles'!Zone_d_impression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CRPF</dc:creator>
  <cp:lastModifiedBy>gege</cp:lastModifiedBy>
  <cp:lastPrinted>2016-01-07T15:41:28Z</cp:lastPrinted>
  <dcterms:created xsi:type="dcterms:W3CDTF">2012-05-24T06:43:49Z</dcterms:created>
  <dcterms:modified xsi:type="dcterms:W3CDTF">2018-09-28T14:05:26Z</dcterms:modified>
</cp:coreProperties>
</file>